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4650" tabRatio="963" activeTab="2"/>
  </bookViews>
  <sheets>
    <sheet name="30 yr tmax" sheetId="1" r:id="rId1"/>
    <sheet name="30 yr tmin" sheetId="2" r:id="rId2"/>
    <sheet name="843 norm radn" sheetId="3" r:id="rId3"/>
    <sheet name="1-svf" sheetId="4" r:id="rId4"/>
    <sheet name="canopy corr tmax" sheetId="5" r:id="rId5"/>
    <sheet name="canopy corr tmin" sheetId="6" r:id="rId6"/>
    <sheet name="prism corr tmax" sheetId="7" r:id="rId7"/>
    <sheet name="prism corr tmin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<sst xmlns="http://schemas.openxmlformats.org/spreadsheetml/2006/main" count="302" uniqueCount="46">
  <si>
    <t>30-yr Corrected Tmax</t>
  </si>
  <si>
    <t xml:space="preserve"> </t>
  </si>
  <si>
    <t>Actual Month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</si>
  <si>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</si>
  <si>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</si>
  <si>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</si>
  <si>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</si>
  <si>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</si>
  <si>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</si>
  <si>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</si>
  <si>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</si>
  <si>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</si>
  <si>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</si>
  <si>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</si>
  <si>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</si>
  <si>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</si>
  <si>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</si>
  <si>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</si>
  <si>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</si>
  <si>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</si>
  <si>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</si>
  <si>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</si>
  <si>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</si>
  <si>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</si>
  <si>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</si>
  <si>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</si>
  <si>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</si>
  <si>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</si>
  <si>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</si>
  <si>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</si>
  <si>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</si>
  <si>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</si>
  <si>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</si>
  <si>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</si>
  <si>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</si>
  <si>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</si>
  <si>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</si>
  <si>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</si>
  <si>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30-yr Corrected Tmin</t>
  </si>
  <si>
    <t>843m Nomalized Radn</t>
  </si>
  <si>
    <t>30yr Canopy-Corrected Normalized Tmax based on 843m Nomalized Radn (Using a different correction factor for each month)</t>
  </si>
  <si>
    <t>AVE</t>
  </si>
  <si>
    <t>Percentages of Total Radiation blocked by Topography and Canopy For All Sites</t>
  </si>
  <si>
    <t>Percentages</t>
  </si>
  <si>
    <t>Month</t>
  </si>
  <si>
    <t>30yr Canopy and Topo Corrected Tmin based on SVF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</si>
</sst>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00"/>
    <numFmt numFmtId="166" formatCode="0.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l_s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4">
        <row r="4">
          <cell r="B4">
            <v>2.8598590545044544</v>
          </cell>
          <cell r="C4">
            <v>5.367589391552588</v>
          </cell>
          <cell r="D4">
            <v>9.31348987345176</v>
          </cell>
          <cell r="E4">
            <v>14.149772927463475</v>
          </cell>
          <cell r="F4">
            <v>17.183712615031663</v>
          </cell>
          <cell r="G4">
            <v>20.606079458855266</v>
          </cell>
          <cell r="H4">
            <v>22.058629418630883</v>
          </cell>
          <cell r="I4">
            <v>19.79127063475717</v>
          </cell>
          <cell r="J4">
            <v>14.652399337143116</v>
          </cell>
          <cell r="K4">
            <v>7.925332181626981</v>
          </cell>
          <cell r="L4">
            <v>3.5649833806418085</v>
          </cell>
          <cell r="M4">
            <v>2.4978978735426627</v>
          </cell>
        </row>
        <row r="5">
          <cell r="B5">
            <v>1.1806363704645428</v>
          </cell>
          <cell r="C5">
            <v>1.756482882309977</v>
          </cell>
          <cell r="D5">
            <v>2.446182717577007</v>
          </cell>
          <cell r="E5">
            <v>4.841002827777273</v>
          </cell>
          <cell r="F5">
            <v>7.188461424292196</v>
          </cell>
          <cell r="G5">
            <v>8.455946615321164</v>
          </cell>
          <cell r="H5">
            <v>8.77678137050209</v>
          </cell>
          <cell r="I5">
            <v>7.699988037379919</v>
          </cell>
          <cell r="J5">
            <v>4.373278811391923</v>
          </cell>
          <cell r="K5">
            <v>1.9278519205764564</v>
          </cell>
          <cell r="L5">
            <v>1.2638611640984134</v>
          </cell>
          <cell r="M5">
            <v>1.0791977692813193</v>
          </cell>
        </row>
        <row r="6">
          <cell r="B6">
            <v>2.946318433089884</v>
          </cell>
          <cell r="C6">
            <v>5.301213110969981</v>
          </cell>
          <cell r="D6">
            <v>9.090802113628774</v>
          </cell>
          <cell r="E6">
            <v>13.915138347864826</v>
          </cell>
          <cell r="F6">
            <v>17.088667332949814</v>
          </cell>
          <cell r="G6">
            <v>20.587662492489333</v>
          </cell>
          <cell r="H6">
            <v>22.21469702611335</v>
          </cell>
          <cell r="I6">
            <v>20.051978279401464</v>
          </cell>
          <cell r="J6">
            <v>14.629819548455552</v>
          </cell>
          <cell r="K6">
            <v>7.736293839683075</v>
          </cell>
          <cell r="L6">
            <v>3.623317653918785</v>
          </cell>
          <cell r="M6">
            <v>2.5573716382074227</v>
          </cell>
        </row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17">
          <cell r="B17">
            <v>0.7610341869632327</v>
          </cell>
          <cell r="C17">
            <v>1.2747885882156917</v>
          </cell>
          <cell r="D17">
            <v>1.830631735646058</v>
          </cell>
          <cell r="E17">
            <v>2.704346150582086</v>
          </cell>
          <cell r="F17">
            <v>3.6349502520428905</v>
          </cell>
          <cell r="G17">
            <v>4.2871977750294965</v>
          </cell>
          <cell r="H17">
            <v>4.4244313074913935</v>
          </cell>
          <cell r="I17">
            <v>4.004150621457969</v>
          </cell>
          <cell r="J17">
            <v>2.7368942874650286</v>
          </cell>
          <cell r="K17">
            <v>1.507815401350012</v>
          </cell>
          <cell r="L17">
            <v>0.9000771991855944</v>
          </cell>
          <cell r="M17">
            <v>0.6883193966020296</v>
          </cell>
        </row>
        <row r="18">
          <cell r="B18">
            <v>0.5347616794481732</v>
          </cell>
          <cell r="C18">
            <v>0.9732067646330753</v>
          </cell>
          <cell r="D18">
            <v>1.2496463315678021</v>
          </cell>
          <cell r="E18">
            <v>1.5631196147297788</v>
          </cell>
          <cell r="F18">
            <v>2.275857425423737</v>
          </cell>
          <cell r="G18">
            <v>2.4410172529987104</v>
          </cell>
          <cell r="H18">
            <v>2.447615420906522</v>
          </cell>
          <cell r="I18">
            <v>2.134446366016691</v>
          </cell>
          <cell r="J18">
            <v>1.3516651764615444</v>
          </cell>
          <cell r="K18">
            <v>1.0905204631027228</v>
          </cell>
          <cell r="L18">
            <v>0.6805677706387853</v>
          </cell>
          <cell r="M18">
            <v>0.4736820876356594</v>
          </cell>
        </row>
        <row r="19">
          <cell r="B19">
            <v>0.7808007953935223</v>
          </cell>
          <cell r="C19">
            <v>1.1010823517173662</v>
          </cell>
          <cell r="D19">
            <v>1.8498865107631017</v>
          </cell>
          <cell r="E19">
            <v>2.646589050597919</v>
          </cell>
          <cell r="F19">
            <v>2.5218574257250754</v>
          </cell>
          <cell r="G19">
            <v>2.672412165871688</v>
          </cell>
          <cell r="H19">
            <v>2.4638376102006156</v>
          </cell>
          <cell r="I19">
            <v>2.8978377880760853</v>
          </cell>
          <cell r="J19">
            <v>2.965539568248338</v>
          </cell>
          <cell r="K19">
            <v>1.751286135949925</v>
          </cell>
          <cell r="L19">
            <v>0.9584534023150287</v>
          </cell>
          <cell r="M19">
            <v>0.7246448521057465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1">
          <cell r="B21">
            <v>0.42685863248041384</v>
          </cell>
          <cell r="C21">
            <v>0.7926456571927128</v>
          </cell>
          <cell r="D21">
            <v>1.5538203681517413</v>
          </cell>
          <cell r="E21">
            <v>2.8468755764403575</v>
          </cell>
          <cell r="F21">
            <v>3.174434336080539</v>
          </cell>
          <cell r="G21">
            <v>3.377062074293345</v>
          </cell>
          <cell r="H21">
            <v>3.6818521039453795</v>
          </cell>
          <cell r="I21">
            <v>3.9979064663401256</v>
          </cell>
          <cell r="J21">
            <v>3.4161411484935638</v>
          </cell>
          <cell r="K21">
            <v>1.4127615812361873</v>
          </cell>
          <cell r="L21">
            <v>0.5367692293175397</v>
          </cell>
          <cell r="M21">
            <v>0.41262793085228333</v>
          </cell>
        </row>
        <row r="22">
          <cell r="B22">
            <v>0.5776352499104667</v>
          </cell>
          <cell r="C22">
            <v>1.1170696404989808</v>
          </cell>
          <cell r="D22">
            <v>2.1608247025301175</v>
          </cell>
          <cell r="E22">
            <v>2.714238860172455</v>
          </cell>
          <cell r="F22">
            <v>3.1276063772779064</v>
          </cell>
          <cell r="G22">
            <v>3.2782797057069173</v>
          </cell>
          <cell r="H22">
            <v>3.499107075719342</v>
          </cell>
          <cell r="I22">
            <v>3.71198446733114</v>
          </cell>
          <cell r="J22">
            <v>3.0735086931777253</v>
          </cell>
          <cell r="K22">
            <v>1.9356944381771777</v>
          </cell>
          <cell r="L22">
            <v>0.7825124319700089</v>
          </cell>
          <cell r="M22">
            <v>0.5294868495772057</v>
          </cell>
        </row>
        <row r="23">
          <cell r="B23">
            <v>0.6060384178206705</v>
          </cell>
          <cell r="C23">
            <v>1.2331285573835893</v>
          </cell>
          <cell r="D23">
            <v>2.554093004627213</v>
          </cell>
          <cell r="E23">
            <v>3.8974442344312648</v>
          </cell>
          <cell r="F23">
            <v>3.747477119359176</v>
          </cell>
          <cell r="G23">
            <v>3.4962860796658357</v>
          </cell>
          <cell r="H23">
            <v>3.75814751842604</v>
          </cell>
          <cell r="I23">
            <v>4.37678767850233</v>
          </cell>
          <cell r="J23">
            <v>4.445877180133527</v>
          </cell>
          <cell r="K23">
            <v>2.3115647453025945</v>
          </cell>
          <cell r="L23">
            <v>0.8394436059097307</v>
          </cell>
          <cell r="M23">
            <v>0.6011889048440139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  <row r="25">
          <cell r="B25">
            <v>0.5888502302880552</v>
          </cell>
          <cell r="C25">
            <v>0.9422138196447535</v>
          </cell>
          <cell r="D25">
            <v>1.581338946955505</v>
          </cell>
          <cell r="E25">
            <v>3.022177125068902</v>
          </cell>
          <cell r="F25">
            <v>3.279879421533958</v>
          </cell>
          <cell r="G25">
            <v>3.8779861042737473</v>
          </cell>
          <cell r="H25">
            <v>4.091970473867731</v>
          </cell>
          <cell r="I25">
            <v>3.4896883872705993</v>
          </cell>
          <cell r="J25">
            <v>2.825836144586268</v>
          </cell>
          <cell r="K25">
            <v>1.2657186129560605</v>
          </cell>
          <cell r="L25">
            <v>0.7347161172931207</v>
          </cell>
          <cell r="M25">
            <v>0.5012071262949461</v>
          </cell>
        </row>
        <row r="26">
          <cell r="B26">
            <v>0.9191226365470545</v>
          </cell>
          <cell r="C26">
            <v>1.512347369237587</v>
          </cell>
          <cell r="D26">
            <v>2.1505897217343257</v>
          </cell>
          <cell r="E26">
            <v>2.7544914082215928</v>
          </cell>
          <cell r="F26">
            <v>3.4179472543326854</v>
          </cell>
          <cell r="G26">
            <v>4.833003647377269</v>
          </cell>
          <cell r="H26">
            <v>4.881270234534404</v>
          </cell>
          <cell r="I26">
            <v>3.712107602951208</v>
          </cell>
          <cell r="J26">
            <v>2.896938317557039</v>
          </cell>
          <cell r="K26">
            <v>1.8388353954537808</v>
          </cell>
          <cell r="L26">
            <v>1.1056347417125798</v>
          </cell>
          <cell r="M26">
            <v>0.8497470297598329</v>
          </cell>
        </row>
        <row r="27">
          <cell r="B27">
            <v>1.682540544435606</v>
          </cell>
          <cell r="C27">
            <v>2.866141106531006</v>
          </cell>
          <cell r="D27">
            <v>5.228659030396965</v>
          </cell>
          <cell r="E27">
            <v>8.492099552867181</v>
          </cell>
          <cell r="F27">
            <v>10.410431188914483</v>
          </cell>
          <cell r="G27">
            <v>12.786931627217154</v>
          </cell>
          <cell r="H27">
            <v>13.620884944819593</v>
          </cell>
          <cell r="I27">
            <v>11.86501025587735</v>
          </cell>
          <cell r="J27">
            <v>8.727760730121828</v>
          </cell>
          <cell r="K27">
            <v>4.382040331893345</v>
          </cell>
          <cell r="L27">
            <v>2.0005461925881938</v>
          </cell>
          <cell r="M27">
            <v>1.4296623249597453</v>
          </cell>
        </row>
        <row r="28">
          <cell r="B28">
            <v>0.9757795324507732</v>
          </cell>
          <cell r="C28">
            <v>1.654125889361568</v>
          </cell>
          <cell r="D28">
            <v>2.140276254371499</v>
          </cell>
          <cell r="E28">
            <v>3.0892983677636074</v>
          </cell>
          <cell r="F28">
            <v>4.298159363871317</v>
          </cell>
          <cell r="G28">
            <v>6.174943655415119</v>
          </cell>
          <cell r="H28">
            <v>6.386132228764934</v>
          </cell>
          <cell r="I28">
            <v>4.315896259439042</v>
          </cell>
          <cell r="J28">
            <v>2.933665283778781</v>
          </cell>
          <cell r="K28">
            <v>1.950612752919604</v>
          </cell>
          <cell r="L28">
            <v>1.2089983603861596</v>
          </cell>
          <cell r="M28">
            <v>0.8899629054553015</v>
          </cell>
        </row>
        <row r="29">
          <cell r="B29">
            <v>0.6130551423287273</v>
          </cell>
          <cell r="C29">
            <v>0.814846888389649</v>
          </cell>
          <cell r="D29">
            <v>1.1739349064660207</v>
          </cell>
          <cell r="E29">
            <v>1.779830301443922</v>
          </cell>
          <cell r="F29">
            <v>2.9505341272452412</v>
          </cell>
          <cell r="G29">
            <v>3.9320668536525742</v>
          </cell>
          <cell r="H29">
            <v>4.190442640548553</v>
          </cell>
          <cell r="I29">
            <v>3.1273958573333194</v>
          </cell>
          <cell r="J29">
            <v>1.6445699888154648</v>
          </cell>
          <cell r="K29">
            <v>0.9688174305178338</v>
          </cell>
          <cell r="L29">
            <v>0.6634417937730134</v>
          </cell>
          <cell r="M29">
            <v>0.5369392250386994</v>
          </cell>
        </row>
        <row r="30">
          <cell r="B30">
            <v>0.589266861408024</v>
          </cell>
          <cell r="C30">
            <v>1.063884360994958</v>
          </cell>
          <cell r="D30">
            <v>1.82708807828152</v>
          </cell>
          <cell r="E30">
            <v>2.57168149516993</v>
          </cell>
          <cell r="F30">
            <v>3.289618875838203</v>
          </cell>
          <cell r="G30">
            <v>3.1839724231057467</v>
          </cell>
          <cell r="H30">
            <v>3.269086918850995</v>
          </cell>
          <cell r="I30">
            <v>3.6875920341770376</v>
          </cell>
          <cell r="J30">
            <v>2.7478720436172925</v>
          </cell>
          <cell r="K30">
            <v>1.5231855951209445</v>
          </cell>
          <cell r="L30">
            <v>0.7283805790010728</v>
          </cell>
          <cell r="M30">
            <v>0.5252467158952001</v>
          </cell>
        </row>
        <row r="31">
          <cell r="B31">
            <v>0.3561908473051377</v>
          </cell>
          <cell r="C31">
            <v>0.5198780270528572</v>
          </cell>
          <cell r="D31">
            <v>0.8461436714385708</v>
          </cell>
          <cell r="E31">
            <v>1.4538896314154972</v>
          </cell>
          <cell r="F31">
            <v>2.089977245095968</v>
          </cell>
          <cell r="G31">
            <v>2.7086512232020596</v>
          </cell>
          <cell r="H31">
            <v>2.8843401498140433</v>
          </cell>
          <cell r="I31">
            <v>2.3570389319204668</v>
          </cell>
          <cell r="J31">
            <v>1.4620658871605372</v>
          </cell>
          <cell r="K31">
            <v>0.7242484187007111</v>
          </cell>
          <cell r="L31">
            <v>0.3844540214164511</v>
          </cell>
          <cell r="M31">
            <v>0.28561570338045345</v>
          </cell>
        </row>
        <row r="32">
          <cell r="B32">
            <v>0.6453919392511251</v>
          </cell>
          <cell r="C32">
            <v>0.988968465132038</v>
          </cell>
          <cell r="D32">
            <v>1.3782440562716387</v>
          </cell>
          <cell r="E32">
            <v>1.6218952368537636</v>
          </cell>
          <cell r="F32">
            <v>1.8906316972475203</v>
          </cell>
          <cell r="G32">
            <v>2.124681661614212</v>
          </cell>
          <cell r="H32">
            <v>2.0897866040285744</v>
          </cell>
          <cell r="I32">
            <v>1.7871106008972188</v>
          </cell>
          <cell r="J32">
            <v>1.5421477522994516</v>
          </cell>
          <cell r="K32">
            <v>1.150432159897459</v>
          </cell>
          <cell r="L32">
            <v>0.7069986831313188</v>
          </cell>
          <cell r="M32">
            <v>0.8474929433848484</v>
          </cell>
        </row>
        <row r="33">
          <cell r="B33">
            <v>0.9266184125127647</v>
          </cell>
          <cell r="C33">
            <v>1.626801095102935</v>
          </cell>
          <cell r="D33">
            <v>2.6588336653554903</v>
          </cell>
          <cell r="E33">
            <v>3.534150164380604</v>
          </cell>
          <cell r="F33">
            <v>4.08891136592566</v>
          </cell>
          <cell r="G33">
            <v>3.2232791152564477</v>
          </cell>
          <cell r="H33">
            <v>3.149987086322245</v>
          </cell>
          <cell r="I33">
            <v>4.581085626064551</v>
          </cell>
          <cell r="J33">
            <v>3.689836018724525</v>
          </cell>
          <cell r="K33">
            <v>2.4348874794608975</v>
          </cell>
          <cell r="L33">
            <v>1.2947622933780845</v>
          </cell>
          <cell r="M33">
            <v>0.7822029376183537</v>
          </cell>
        </row>
        <row r="34">
          <cell r="B34">
            <v>0.8866489449135472</v>
          </cell>
          <cell r="C34">
            <v>1.4380079136322714</v>
          </cell>
          <cell r="D34">
            <v>1.7899241197266973</v>
          </cell>
          <cell r="E34">
            <v>2.3239060587715668</v>
          </cell>
          <cell r="F34">
            <v>2.6454888668772236</v>
          </cell>
          <cell r="G34">
            <v>3.463241522728533</v>
          </cell>
          <cell r="H34">
            <v>3.6401563473362497</v>
          </cell>
          <cell r="I34">
            <v>2.836801556639946</v>
          </cell>
          <cell r="J34">
            <v>2.3659034239534784</v>
          </cell>
          <cell r="K34">
            <v>1.7894590403981088</v>
          </cell>
          <cell r="L34">
            <v>1.067384899484242</v>
          </cell>
          <cell r="M34">
            <v>0.7757900951785118</v>
          </cell>
        </row>
        <row r="35">
          <cell r="B35">
            <v>1.1639065333998284</v>
          </cell>
          <cell r="C35">
            <v>1.7593844324331736</v>
          </cell>
          <cell r="D35">
            <v>2.722654872519578</v>
          </cell>
          <cell r="E35">
            <v>4.433176868568644</v>
          </cell>
          <cell r="F35">
            <v>4.573192349825838</v>
          </cell>
          <cell r="G35">
            <v>5.013085283632126</v>
          </cell>
          <cell r="H35">
            <v>5.22690586202175</v>
          </cell>
          <cell r="I35">
            <v>4.908789723737262</v>
          </cell>
          <cell r="J35">
            <v>4.526081427765726</v>
          </cell>
          <cell r="K35">
            <v>2.1971483723056178</v>
          </cell>
          <cell r="L35">
            <v>1.380324516629007</v>
          </cell>
          <cell r="M35">
            <v>0.9941966494319773</v>
          </cell>
        </row>
        <row r="36">
          <cell r="B36">
            <v>1.282639313034558</v>
          </cell>
          <cell r="C36">
            <v>1.672539432344995</v>
          </cell>
          <cell r="D36">
            <v>2.473757277350347</v>
          </cell>
          <cell r="E36">
            <v>3.730860680933648</v>
          </cell>
          <cell r="F36">
            <v>5.133678646372929</v>
          </cell>
          <cell r="G36">
            <v>5.586663073039109</v>
          </cell>
          <cell r="H36">
            <v>5.849558104342779</v>
          </cell>
          <cell r="I36">
            <v>5.600542803283751</v>
          </cell>
          <cell r="J36">
            <v>3.6784009484401645</v>
          </cell>
          <cell r="K36">
            <v>2.1340295555230657</v>
          </cell>
          <cell r="L36">
            <v>1.246930371163822</v>
          </cell>
          <cell r="M36">
            <v>1.1042375255865313</v>
          </cell>
        </row>
      </sheetData>
      <sheetData sheetId="8">
        <row r="4">
          <cell r="B4">
            <v>3.83</v>
          </cell>
          <cell r="C4">
            <v>6.76</v>
          </cell>
          <cell r="D4">
            <v>11.17</v>
          </cell>
          <cell r="E4">
            <v>16.54</v>
          </cell>
          <cell r="F4">
            <v>19.97</v>
          </cell>
          <cell r="G4">
            <v>23.78</v>
          </cell>
          <cell r="H4">
            <v>25.24</v>
          </cell>
          <cell r="I4">
            <v>22.59</v>
          </cell>
          <cell r="J4">
            <v>16.88</v>
          </cell>
          <cell r="K4">
            <v>9.46</v>
          </cell>
          <cell r="L4">
            <v>4.65</v>
          </cell>
          <cell r="M4">
            <v>3.33</v>
          </cell>
        </row>
        <row r="5">
          <cell r="B5">
            <v>3.83</v>
          </cell>
          <cell r="C5">
            <v>6.76</v>
          </cell>
          <cell r="D5">
            <v>11.17</v>
          </cell>
          <cell r="E5">
            <v>16.54</v>
          </cell>
          <cell r="F5">
            <v>19.97</v>
          </cell>
          <cell r="G5">
            <v>23.78</v>
          </cell>
          <cell r="H5">
            <v>25.24</v>
          </cell>
          <cell r="I5">
            <v>22.59</v>
          </cell>
          <cell r="J5">
            <v>16.88</v>
          </cell>
          <cell r="K5">
            <v>9.46</v>
          </cell>
          <cell r="L5">
            <v>4.65</v>
          </cell>
          <cell r="M5">
            <v>3.33</v>
          </cell>
        </row>
        <row r="6">
          <cell r="B6">
            <v>3.83</v>
          </cell>
          <cell r="C6">
            <v>6.76</v>
          </cell>
          <cell r="D6">
            <v>11.17</v>
          </cell>
          <cell r="E6">
            <v>16.54</v>
          </cell>
          <cell r="F6">
            <v>19.97</v>
          </cell>
          <cell r="G6">
            <v>23.78</v>
          </cell>
          <cell r="H6">
            <v>25.24</v>
          </cell>
          <cell r="I6">
            <v>22.59</v>
          </cell>
          <cell r="J6">
            <v>16.88</v>
          </cell>
          <cell r="K6">
            <v>9.46</v>
          </cell>
          <cell r="L6">
            <v>4.65</v>
          </cell>
          <cell r="M6">
            <v>3.33</v>
          </cell>
        </row>
        <row r="7">
          <cell r="B7">
            <v>3.83</v>
          </cell>
          <cell r="C7">
            <v>6.76</v>
          </cell>
          <cell r="D7">
            <v>11.17</v>
          </cell>
          <cell r="E7">
            <v>16.54</v>
          </cell>
          <cell r="F7">
            <v>19.97</v>
          </cell>
          <cell r="G7">
            <v>23.78</v>
          </cell>
          <cell r="H7">
            <v>25.24</v>
          </cell>
          <cell r="I7">
            <v>22.59</v>
          </cell>
          <cell r="J7">
            <v>16.88</v>
          </cell>
          <cell r="K7">
            <v>9.46</v>
          </cell>
          <cell r="L7">
            <v>4.65</v>
          </cell>
          <cell r="M7">
            <v>3.33</v>
          </cell>
        </row>
        <row r="8">
          <cell r="B8">
            <v>3.83</v>
          </cell>
          <cell r="C8">
            <v>6.76</v>
          </cell>
          <cell r="D8">
            <v>11.17</v>
          </cell>
          <cell r="E8">
            <v>16.54</v>
          </cell>
          <cell r="F8">
            <v>19.97</v>
          </cell>
          <cell r="G8">
            <v>23.78</v>
          </cell>
          <cell r="H8">
            <v>25.24</v>
          </cell>
          <cell r="I8">
            <v>22.59</v>
          </cell>
          <cell r="J8">
            <v>16.88</v>
          </cell>
          <cell r="K8">
            <v>9.46</v>
          </cell>
          <cell r="L8">
            <v>4.65</v>
          </cell>
          <cell r="M8">
            <v>3.33</v>
          </cell>
        </row>
        <row r="9">
          <cell r="B9">
            <v>3.83</v>
          </cell>
          <cell r="C9">
            <v>6.76</v>
          </cell>
          <cell r="D9">
            <v>11.17</v>
          </cell>
          <cell r="E9">
            <v>16.54</v>
          </cell>
          <cell r="F9">
            <v>19.97</v>
          </cell>
          <cell r="G9">
            <v>23.78</v>
          </cell>
          <cell r="H9">
            <v>25.24</v>
          </cell>
          <cell r="I9">
            <v>22.59</v>
          </cell>
          <cell r="J9">
            <v>16.88</v>
          </cell>
          <cell r="K9">
            <v>9.46</v>
          </cell>
          <cell r="L9">
            <v>4.65</v>
          </cell>
          <cell r="M9">
            <v>3.33</v>
          </cell>
        </row>
        <row r="10">
          <cell r="B10">
            <v>3.83</v>
          </cell>
          <cell r="C10">
            <v>6.76</v>
          </cell>
          <cell r="D10">
            <v>11.17</v>
          </cell>
          <cell r="E10">
            <v>16.54</v>
          </cell>
          <cell r="F10">
            <v>19.97</v>
          </cell>
          <cell r="G10">
            <v>23.78</v>
          </cell>
          <cell r="H10">
            <v>25.24</v>
          </cell>
          <cell r="I10">
            <v>22.59</v>
          </cell>
          <cell r="J10">
            <v>16.88</v>
          </cell>
          <cell r="K10">
            <v>9.46</v>
          </cell>
          <cell r="L10">
            <v>4.65</v>
          </cell>
          <cell r="M10">
            <v>3.33</v>
          </cell>
        </row>
        <row r="11">
          <cell r="B11">
            <v>3.83</v>
          </cell>
          <cell r="C11">
            <v>6.76</v>
          </cell>
          <cell r="D11">
            <v>11.17</v>
          </cell>
          <cell r="E11">
            <v>16.54</v>
          </cell>
          <cell r="F11">
            <v>19.97</v>
          </cell>
          <cell r="G11">
            <v>23.78</v>
          </cell>
          <cell r="H11">
            <v>25.24</v>
          </cell>
          <cell r="I11">
            <v>22.59</v>
          </cell>
          <cell r="J11">
            <v>16.88</v>
          </cell>
          <cell r="K11">
            <v>9.46</v>
          </cell>
          <cell r="L11">
            <v>4.65</v>
          </cell>
          <cell r="M11">
            <v>3.33</v>
          </cell>
        </row>
        <row r="12">
          <cell r="B12">
            <v>3.83</v>
          </cell>
          <cell r="C12">
            <v>6.76</v>
          </cell>
          <cell r="D12">
            <v>11.17</v>
          </cell>
          <cell r="E12">
            <v>16.54</v>
          </cell>
          <cell r="F12">
            <v>19.97</v>
          </cell>
          <cell r="G12">
            <v>23.78</v>
          </cell>
          <cell r="H12">
            <v>25.24</v>
          </cell>
          <cell r="I12">
            <v>22.59</v>
          </cell>
          <cell r="J12">
            <v>16.88</v>
          </cell>
          <cell r="K12">
            <v>9.46</v>
          </cell>
          <cell r="L12">
            <v>4.65</v>
          </cell>
          <cell r="M12">
            <v>3.33</v>
          </cell>
        </row>
        <row r="13">
          <cell r="B13">
            <v>3.83</v>
          </cell>
          <cell r="C13">
            <v>6.76</v>
          </cell>
          <cell r="D13">
            <v>11.17</v>
          </cell>
          <cell r="E13">
            <v>16.54</v>
          </cell>
          <cell r="F13">
            <v>19.97</v>
          </cell>
          <cell r="G13">
            <v>23.78</v>
          </cell>
          <cell r="H13">
            <v>25.24</v>
          </cell>
          <cell r="I13">
            <v>22.59</v>
          </cell>
          <cell r="J13">
            <v>16.88</v>
          </cell>
          <cell r="K13">
            <v>9.46</v>
          </cell>
          <cell r="L13">
            <v>4.65</v>
          </cell>
          <cell r="M13">
            <v>3.33</v>
          </cell>
        </row>
        <row r="14">
          <cell r="B14">
            <v>3.83</v>
          </cell>
          <cell r="C14">
            <v>6.76</v>
          </cell>
          <cell r="D14">
            <v>11.17</v>
          </cell>
          <cell r="E14">
            <v>16.54</v>
          </cell>
          <cell r="F14">
            <v>19.97</v>
          </cell>
          <cell r="G14">
            <v>23.78</v>
          </cell>
          <cell r="H14">
            <v>25.24</v>
          </cell>
          <cell r="I14">
            <v>22.59</v>
          </cell>
          <cell r="J14">
            <v>16.88</v>
          </cell>
          <cell r="K14">
            <v>9.46</v>
          </cell>
          <cell r="L14">
            <v>4.65</v>
          </cell>
          <cell r="M14">
            <v>3.33</v>
          </cell>
        </row>
        <row r="15">
          <cell r="B15">
            <v>3.83</v>
          </cell>
          <cell r="C15">
            <v>6.76</v>
          </cell>
          <cell r="D15">
            <v>11.17</v>
          </cell>
          <cell r="E15">
            <v>16.54</v>
          </cell>
          <cell r="F15">
            <v>19.97</v>
          </cell>
          <cell r="G15">
            <v>23.78</v>
          </cell>
          <cell r="H15">
            <v>25.24</v>
          </cell>
          <cell r="I15">
            <v>22.59</v>
          </cell>
          <cell r="J15">
            <v>16.88</v>
          </cell>
          <cell r="K15">
            <v>9.46</v>
          </cell>
          <cell r="L15">
            <v>4.65</v>
          </cell>
          <cell r="M15">
            <v>3.33</v>
          </cell>
        </row>
        <row r="16">
          <cell r="B16">
            <v>3.83</v>
          </cell>
          <cell r="C16">
            <v>6.76</v>
          </cell>
          <cell r="D16">
            <v>11.17</v>
          </cell>
          <cell r="E16">
            <v>16.54</v>
          </cell>
          <cell r="F16">
            <v>19.97</v>
          </cell>
          <cell r="G16">
            <v>23.78</v>
          </cell>
          <cell r="H16">
            <v>25.24</v>
          </cell>
          <cell r="I16">
            <v>22.59</v>
          </cell>
          <cell r="J16">
            <v>16.88</v>
          </cell>
          <cell r="K16">
            <v>9.46</v>
          </cell>
          <cell r="L16">
            <v>4.65</v>
          </cell>
          <cell r="M16">
            <v>3.33</v>
          </cell>
        </row>
        <row r="17">
          <cell r="B17">
            <v>3.83</v>
          </cell>
          <cell r="C17">
            <v>6.76</v>
          </cell>
          <cell r="D17">
            <v>11.17</v>
          </cell>
          <cell r="E17">
            <v>16.54</v>
          </cell>
          <cell r="F17">
            <v>19.97</v>
          </cell>
          <cell r="G17">
            <v>23.78</v>
          </cell>
          <cell r="H17">
            <v>25.24</v>
          </cell>
          <cell r="I17">
            <v>22.59</v>
          </cell>
          <cell r="J17">
            <v>16.88</v>
          </cell>
          <cell r="K17">
            <v>9.46</v>
          </cell>
          <cell r="L17">
            <v>4.65</v>
          </cell>
          <cell r="M17">
            <v>3.33</v>
          </cell>
        </row>
        <row r="18">
          <cell r="B18">
            <v>3.83</v>
          </cell>
          <cell r="C18">
            <v>6.76</v>
          </cell>
          <cell r="D18">
            <v>11.17</v>
          </cell>
          <cell r="E18">
            <v>16.54</v>
          </cell>
          <cell r="F18">
            <v>19.97</v>
          </cell>
          <cell r="G18">
            <v>23.78</v>
          </cell>
          <cell r="H18">
            <v>25.24</v>
          </cell>
          <cell r="I18">
            <v>22.59</v>
          </cell>
          <cell r="J18">
            <v>16.88</v>
          </cell>
          <cell r="K18">
            <v>9.46</v>
          </cell>
          <cell r="L18">
            <v>4.65</v>
          </cell>
          <cell r="M18">
            <v>3.33</v>
          </cell>
        </row>
        <row r="19">
          <cell r="B19">
            <v>3.83</v>
          </cell>
          <cell r="C19">
            <v>6.76</v>
          </cell>
          <cell r="D19">
            <v>11.17</v>
          </cell>
          <cell r="E19">
            <v>16.54</v>
          </cell>
          <cell r="F19">
            <v>19.97</v>
          </cell>
          <cell r="G19">
            <v>23.78</v>
          </cell>
          <cell r="H19">
            <v>25.24</v>
          </cell>
          <cell r="I19">
            <v>22.59</v>
          </cell>
          <cell r="J19">
            <v>16.88</v>
          </cell>
          <cell r="K19">
            <v>9.46</v>
          </cell>
          <cell r="L19">
            <v>4.65</v>
          </cell>
          <cell r="M19">
            <v>3.33</v>
          </cell>
        </row>
        <row r="20">
          <cell r="B20">
            <v>3.83</v>
          </cell>
          <cell r="C20">
            <v>6.76</v>
          </cell>
          <cell r="D20">
            <v>11.17</v>
          </cell>
          <cell r="E20">
            <v>16.54</v>
          </cell>
          <cell r="F20">
            <v>19.97</v>
          </cell>
          <cell r="G20">
            <v>23.78</v>
          </cell>
          <cell r="H20">
            <v>25.24</v>
          </cell>
          <cell r="I20">
            <v>22.59</v>
          </cell>
          <cell r="J20">
            <v>16.88</v>
          </cell>
          <cell r="K20">
            <v>9.46</v>
          </cell>
          <cell r="L20">
            <v>4.65</v>
          </cell>
          <cell r="M20">
            <v>3.33</v>
          </cell>
        </row>
        <row r="21">
          <cell r="B21">
            <v>3.83</v>
          </cell>
          <cell r="C21">
            <v>6.76</v>
          </cell>
          <cell r="D21">
            <v>11.17</v>
          </cell>
          <cell r="E21">
            <v>16.54</v>
          </cell>
          <cell r="F21">
            <v>19.97</v>
          </cell>
          <cell r="G21">
            <v>23.78</v>
          </cell>
          <cell r="H21">
            <v>25.24</v>
          </cell>
          <cell r="I21">
            <v>22.59</v>
          </cell>
          <cell r="J21">
            <v>16.88</v>
          </cell>
          <cell r="K21">
            <v>9.46</v>
          </cell>
          <cell r="L21">
            <v>4.65</v>
          </cell>
          <cell r="M21">
            <v>3.33</v>
          </cell>
        </row>
        <row r="22">
          <cell r="B22">
            <v>3.83</v>
          </cell>
          <cell r="C22">
            <v>6.76</v>
          </cell>
          <cell r="D22">
            <v>11.17</v>
          </cell>
          <cell r="E22">
            <v>16.54</v>
          </cell>
          <cell r="F22">
            <v>19.97</v>
          </cell>
          <cell r="G22">
            <v>23.78</v>
          </cell>
          <cell r="H22">
            <v>25.24</v>
          </cell>
          <cell r="I22">
            <v>22.59</v>
          </cell>
          <cell r="J22">
            <v>16.88</v>
          </cell>
          <cell r="K22">
            <v>9.46</v>
          </cell>
          <cell r="L22">
            <v>4.65</v>
          </cell>
          <cell r="M22">
            <v>3.33</v>
          </cell>
        </row>
        <row r="23">
          <cell r="B23">
            <v>3.83</v>
          </cell>
          <cell r="C23">
            <v>6.76</v>
          </cell>
          <cell r="D23">
            <v>11.17</v>
          </cell>
          <cell r="E23">
            <v>16.54</v>
          </cell>
          <cell r="F23">
            <v>19.97</v>
          </cell>
          <cell r="G23">
            <v>23.78</v>
          </cell>
          <cell r="H23">
            <v>25.24</v>
          </cell>
          <cell r="I23">
            <v>22.59</v>
          </cell>
          <cell r="J23">
            <v>16.88</v>
          </cell>
          <cell r="K23">
            <v>9.46</v>
          </cell>
          <cell r="L23">
            <v>4.65</v>
          </cell>
          <cell r="M23">
            <v>3.33</v>
          </cell>
        </row>
        <row r="24">
          <cell r="B24">
            <v>3.83</v>
          </cell>
          <cell r="C24">
            <v>6.76</v>
          </cell>
          <cell r="D24">
            <v>11.17</v>
          </cell>
          <cell r="E24">
            <v>16.54</v>
          </cell>
          <cell r="F24">
            <v>19.97</v>
          </cell>
          <cell r="G24">
            <v>23.78</v>
          </cell>
          <cell r="H24">
            <v>25.24</v>
          </cell>
          <cell r="I24">
            <v>22.59</v>
          </cell>
          <cell r="J24">
            <v>16.88</v>
          </cell>
          <cell r="K24">
            <v>9.46</v>
          </cell>
          <cell r="L24">
            <v>4.65</v>
          </cell>
          <cell r="M24">
            <v>3.33</v>
          </cell>
        </row>
        <row r="25">
          <cell r="B25">
            <v>3.83</v>
          </cell>
          <cell r="C25">
            <v>6.76</v>
          </cell>
          <cell r="D25">
            <v>11.17</v>
          </cell>
          <cell r="E25">
            <v>16.54</v>
          </cell>
          <cell r="F25">
            <v>19.97</v>
          </cell>
          <cell r="G25">
            <v>23.78</v>
          </cell>
          <cell r="H25">
            <v>25.24</v>
          </cell>
          <cell r="I25">
            <v>22.59</v>
          </cell>
          <cell r="J25">
            <v>16.88</v>
          </cell>
          <cell r="K25">
            <v>9.46</v>
          </cell>
          <cell r="L25">
            <v>4.65</v>
          </cell>
          <cell r="M25">
            <v>3.33</v>
          </cell>
        </row>
        <row r="26">
          <cell r="B26">
            <v>3.83</v>
          </cell>
          <cell r="C26">
            <v>6.76</v>
          </cell>
          <cell r="D26">
            <v>11.17</v>
          </cell>
          <cell r="E26">
            <v>16.54</v>
          </cell>
          <cell r="F26">
            <v>19.97</v>
          </cell>
          <cell r="G26">
            <v>23.78</v>
          </cell>
          <cell r="H26">
            <v>25.24</v>
          </cell>
          <cell r="I26">
            <v>22.59</v>
          </cell>
          <cell r="J26">
            <v>16.88</v>
          </cell>
          <cell r="K26">
            <v>9.46</v>
          </cell>
          <cell r="L26">
            <v>4.65</v>
          </cell>
          <cell r="M26">
            <v>3.33</v>
          </cell>
        </row>
        <row r="27">
          <cell r="B27">
            <v>3.83</v>
          </cell>
          <cell r="C27">
            <v>6.76</v>
          </cell>
          <cell r="D27">
            <v>11.17</v>
          </cell>
          <cell r="E27">
            <v>16.54</v>
          </cell>
          <cell r="F27">
            <v>19.97</v>
          </cell>
          <cell r="G27">
            <v>23.78</v>
          </cell>
          <cell r="H27">
            <v>25.24</v>
          </cell>
          <cell r="I27">
            <v>22.59</v>
          </cell>
          <cell r="J27">
            <v>16.88</v>
          </cell>
          <cell r="K27">
            <v>9.46</v>
          </cell>
          <cell r="L27">
            <v>4.65</v>
          </cell>
          <cell r="M27">
            <v>3.33</v>
          </cell>
        </row>
        <row r="28">
          <cell r="B28">
            <v>3.83</v>
          </cell>
          <cell r="C28">
            <v>6.76</v>
          </cell>
          <cell r="D28">
            <v>11.17</v>
          </cell>
          <cell r="E28">
            <v>16.54</v>
          </cell>
          <cell r="F28">
            <v>19.97</v>
          </cell>
          <cell r="G28">
            <v>23.78</v>
          </cell>
          <cell r="H28">
            <v>25.24</v>
          </cell>
          <cell r="I28">
            <v>22.59</v>
          </cell>
          <cell r="J28">
            <v>16.88</v>
          </cell>
          <cell r="K28">
            <v>9.46</v>
          </cell>
          <cell r="L28">
            <v>4.65</v>
          </cell>
          <cell r="M28">
            <v>3.33</v>
          </cell>
        </row>
        <row r="29">
          <cell r="B29">
            <v>3.83</v>
          </cell>
          <cell r="C29">
            <v>6.76</v>
          </cell>
          <cell r="D29">
            <v>11.17</v>
          </cell>
          <cell r="E29">
            <v>16.54</v>
          </cell>
          <cell r="F29">
            <v>19.97</v>
          </cell>
          <cell r="G29">
            <v>23.78</v>
          </cell>
          <cell r="H29">
            <v>25.24</v>
          </cell>
          <cell r="I29">
            <v>22.59</v>
          </cell>
          <cell r="J29">
            <v>16.88</v>
          </cell>
          <cell r="K29">
            <v>9.46</v>
          </cell>
          <cell r="L29">
            <v>4.65</v>
          </cell>
          <cell r="M29">
            <v>3.33</v>
          </cell>
        </row>
        <row r="30">
          <cell r="B30">
            <v>3.83</v>
          </cell>
          <cell r="C30">
            <v>6.76</v>
          </cell>
          <cell r="D30">
            <v>11.17</v>
          </cell>
          <cell r="E30">
            <v>16.54</v>
          </cell>
          <cell r="F30">
            <v>19.97</v>
          </cell>
          <cell r="G30">
            <v>23.78</v>
          </cell>
          <cell r="H30">
            <v>25.24</v>
          </cell>
          <cell r="I30">
            <v>22.59</v>
          </cell>
          <cell r="J30">
            <v>16.88</v>
          </cell>
          <cell r="K30">
            <v>9.46</v>
          </cell>
          <cell r="L30">
            <v>4.65</v>
          </cell>
          <cell r="M30">
            <v>3.33</v>
          </cell>
        </row>
        <row r="31">
          <cell r="B31">
            <v>3.83</v>
          </cell>
          <cell r="C31">
            <v>6.76</v>
          </cell>
          <cell r="D31">
            <v>11.17</v>
          </cell>
          <cell r="E31">
            <v>16.54</v>
          </cell>
          <cell r="F31">
            <v>19.97</v>
          </cell>
          <cell r="G31">
            <v>23.78</v>
          </cell>
          <cell r="H31">
            <v>25.24</v>
          </cell>
          <cell r="I31">
            <v>22.59</v>
          </cell>
          <cell r="J31">
            <v>16.88</v>
          </cell>
          <cell r="K31">
            <v>9.46</v>
          </cell>
          <cell r="L31">
            <v>4.65</v>
          </cell>
          <cell r="M31">
            <v>3.33</v>
          </cell>
        </row>
        <row r="32">
          <cell r="B32">
            <v>3.83</v>
          </cell>
          <cell r="C32">
            <v>6.76</v>
          </cell>
          <cell r="D32">
            <v>11.17</v>
          </cell>
          <cell r="E32">
            <v>16.54</v>
          </cell>
          <cell r="F32">
            <v>19.97</v>
          </cell>
          <cell r="G32">
            <v>23.78</v>
          </cell>
          <cell r="H32">
            <v>25.24</v>
          </cell>
          <cell r="I32">
            <v>22.59</v>
          </cell>
          <cell r="J32">
            <v>16.88</v>
          </cell>
          <cell r="K32">
            <v>9.46</v>
          </cell>
          <cell r="L32">
            <v>4.65</v>
          </cell>
          <cell r="M32">
            <v>3.33</v>
          </cell>
        </row>
        <row r="33">
          <cell r="B33">
            <v>3.83</v>
          </cell>
          <cell r="C33">
            <v>6.76</v>
          </cell>
          <cell r="D33">
            <v>11.17</v>
          </cell>
          <cell r="E33">
            <v>16.54</v>
          </cell>
          <cell r="F33">
            <v>19.97</v>
          </cell>
          <cell r="G33">
            <v>23.78</v>
          </cell>
          <cell r="H33">
            <v>25.24</v>
          </cell>
          <cell r="I33">
            <v>22.59</v>
          </cell>
          <cell r="J33">
            <v>16.88</v>
          </cell>
          <cell r="K33">
            <v>9.46</v>
          </cell>
          <cell r="L33">
            <v>4.65</v>
          </cell>
          <cell r="M33">
            <v>3.33</v>
          </cell>
        </row>
        <row r="34">
          <cell r="B34">
            <v>3.83</v>
          </cell>
          <cell r="C34">
            <v>6.76</v>
          </cell>
          <cell r="D34">
            <v>11.17</v>
          </cell>
          <cell r="E34">
            <v>16.54</v>
          </cell>
          <cell r="F34">
            <v>19.97</v>
          </cell>
          <cell r="G34">
            <v>23.78</v>
          </cell>
          <cell r="H34">
            <v>25.24</v>
          </cell>
          <cell r="I34">
            <v>22.59</v>
          </cell>
          <cell r="J34">
            <v>16.88</v>
          </cell>
          <cell r="K34">
            <v>9.46</v>
          </cell>
          <cell r="L34">
            <v>4.65</v>
          </cell>
          <cell r="M34">
            <v>3.33</v>
          </cell>
        </row>
        <row r="35">
          <cell r="B35">
            <v>3.83</v>
          </cell>
          <cell r="C35">
            <v>6.76</v>
          </cell>
          <cell r="D35">
            <v>11.17</v>
          </cell>
          <cell r="E35">
            <v>16.54</v>
          </cell>
          <cell r="F35">
            <v>19.97</v>
          </cell>
          <cell r="G35">
            <v>23.78</v>
          </cell>
          <cell r="H35">
            <v>25.24</v>
          </cell>
          <cell r="I35">
            <v>22.59</v>
          </cell>
          <cell r="J35">
            <v>16.88</v>
          </cell>
          <cell r="K35">
            <v>9.46</v>
          </cell>
          <cell r="L35">
            <v>4.65</v>
          </cell>
          <cell r="M35">
            <v>3.33</v>
          </cell>
        </row>
        <row r="36">
          <cell r="B36">
            <v>3.83</v>
          </cell>
          <cell r="C36">
            <v>6.76</v>
          </cell>
          <cell r="D36">
            <v>11.17</v>
          </cell>
          <cell r="E36">
            <v>16.54</v>
          </cell>
          <cell r="F36">
            <v>19.97</v>
          </cell>
          <cell r="G36">
            <v>23.78</v>
          </cell>
          <cell r="H36">
            <v>25.24</v>
          </cell>
          <cell r="I36">
            <v>22.59</v>
          </cell>
          <cell r="J36">
            <v>16.88</v>
          </cell>
          <cell r="K36">
            <v>9.46</v>
          </cell>
          <cell r="L36">
            <v>4.65</v>
          </cell>
          <cell r="M36">
            <v>3.33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Month"/>
      <sheetName val="DirAb"/>
      <sheetName val="DirBe"/>
      <sheetName val="DifAb"/>
      <sheetName val="DifBe"/>
      <sheetName val="TotAb"/>
      <sheetName val="TotBe"/>
      <sheetName val="perc_dir"/>
      <sheetName val="TR cld topo corr"/>
      <sheetName val="ER cld corr"/>
      <sheetName val="Pct blk canopy_topo"/>
      <sheetName val="Pct blk topo"/>
      <sheetName val="Pct blk canopy"/>
      <sheetName val="Pct canopy blk diffs"/>
      <sheetName val="Pct canopy_topo diffs"/>
      <sheetName val="charts"/>
      <sheetName val="30yr tmax"/>
      <sheetName val="30yr tmin"/>
    </sheetNames>
    <sheetDataSet>
      <sheetData sheetId="5">
        <row r="4">
          <cell r="B4">
            <v>730.5857221319807</v>
          </cell>
          <cell r="C4">
            <v>827.3642672902218</v>
          </cell>
          <cell r="D4">
            <v>1021.3025515105057</v>
          </cell>
          <cell r="E4">
            <v>1184.0697232491164</v>
          </cell>
          <cell r="F4">
            <v>1371.4501296110457</v>
          </cell>
          <cell r="G4">
            <v>1423.977978627176</v>
          </cell>
          <cell r="H4">
            <v>1273.3773892472827</v>
          </cell>
          <cell r="I4">
            <v>1168.567163720673</v>
          </cell>
          <cell r="J4">
            <v>979.9707458998303</v>
          </cell>
          <cell r="K4">
            <v>923.4689016283464</v>
          </cell>
          <cell r="L4">
            <v>818.5365179366183</v>
          </cell>
          <cell r="M4">
            <v>718.1729840371559</v>
          </cell>
        </row>
        <row r="5">
          <cell r="B5">
            <v>730.5857221319807</v>
          </cell>
          <cell r="C5">
            <v>827.3642672902218</v>
          </cell>
          <cell r="D5">
            <v>1021.3025515105057</v>
          </cell>
          <cell r="E5">
            <v>1184.0697232491164</v>
          </cell>
          <cell r="F5">
            <v>1371.4501296110457</v>
          </cell>
          <cell r="G5">
            <v>1423.977978627176</v>
          </cell>
          <cell r="H5">
            <v>1273.3773892472827</v>
          </cell>
          <cell r="I5">
            <v>1168.567163720673</v>
          </cell>
          <cell r="J5">
            <v>979.9707458998303</v>
          </cell>
          <cell r="K5">
            <v>923.4689016283464</v>
          </cell>
          <cell r="L5">
            <v>818.5365179366183</v>
          </cell>
          <cell r="M5">
            <v>718.1729840371559</v>
          </cell>
        </row>
        <row r="6">
          <cell r="B6">
            <v>730.5857221319807</v>
          </cell>
          <cell r="C6">
            <v>827.3642672902218</v>
          </cell>
          <cell r="D6">
            <v>1021.3025515105057</v>
          </cell>
          <cell r="E6">
            <v>1184.0697232491164</v>
          </cell>
          <cell r="F6">
            <v>1371.4501296110457</v>
          </cell>
          <cell r="G6">
            <v>1423.977978627176</v>
          </cell>
          <cell r="H6">
            <v>1273.3773892472827</v>
          </cell>
          <cell r="I6">
            <v>1168.567163720673</v>
          </cell>
          <cell r="J6">
            <v>979.9707458998303</v>
          </cell>
          <cell r="K6">
            <v>923.4689016283464</v>
          </cell>
          <cell r="L6">
            <v>818.5365179366183</v>
          </cell>
          <cell r="M6">
            <v>718.1729840371559</v>
          </cell>
        </row>
        <row r="7">
          <cell r="B7">
            <v>730.5857221319807</v>
          </cell>
          <cell r="C7">
            <v>827.3642672902218</v>
          </cell>
          <cell r="D7">
            <v>1021.3025515105057</v>
          </cell>
          <cell r="E7">
            <v>1184.0697232491164</v>
          </cell>
          <cell r="F7">
            <v>1371.4501296110457</v>
          </cell>
          <cell r="G7">
            <v>1423.977978627176</v>
          </cell>
          <cell r="H7">
            <v>1273.3773892472827</v>
          </cell>
          <cell r="I7">
            <v>1168.567163720673</v>
          </cell>
          <cell r="J7">
            <v>979.9707458998303</v>
          </cell>
          <cell r="K7">
            <v>923.4689016283464</v>
          </cell>
          <cell r="L7">
            <v>818.5365179366183</v>
          </cell>
          <cell r="M7">
            <v>718.1729840371559</v>
          </cell>
        </row>
        <row r="8">
          <cell r="B8">
            <v>730.5857221319807</v>
          </cell>
          <cell r="C8">
            <v>827.3642672902218</v>
          </cell>
          <cell r="D8">
            <v>1021.3025515105057</v>
          </cell>
          <cell r="E8">
            <v>1184.0697232491164</v>
          </cell>
          <cell r="F8">
            <v>1371.4501296110457</v>
          </cell>
          <cell r="G8">
            <v>1423.977978627176</v>
          </cell>
          <cell r="H8">
            <v>1273.3773892472827</v>
          </cell>
          <cell r="I8">
            <v>1168.567163720673</v>
          </cell>
          <cell r="J8">
            <v>979.9707458998303</v>
          </cell>
          <cell r="K8">
            <v>923.4689016283464</v>
          </cell>
          <cell r="L8">
            <v>818.5365179366183</v>
          </cell>
          <cell r="M8">
            <v>718.1729840371559</v>
          </cell>
        </row>
        <row r="9">
          <cell r="B9">
            <v>730.5857221319807</v>
          </cell>
          <cell r="C9">
            <v>827.3642672902218</v>
          </cell>
          <cell r="D9">
            <v>1021.3025515105057</v>
          </cell>
          <cell r="E9">
            <v>1184.0697232491164</v>
          </cell>
          <cell r="F9">
            <v>1371.4501296110457</v>
          </cell>
          <cell r="G9">
            <v>1423.977978627176</v>
          </cell>
          <cell r="H9">
            <v>1273.3773892472827</v>
          </cell>
          <cell r="I9">
            <v>1168.567163720673</v>
          </cell>
          <cell r="J9">
            <v>979.9707458998303</v>
          </cell>
          <cell r="K9">
            <v>923.4689016283464</v>
          </cell>
          <cell r="L9">
            <v>818.5365179366183</v>
          </cell>
          <cell r="M9">
            <v>718.1729840371559</v>
          </cell>
        </row>
        <row r="10">
          <cell r="B10">
            <v>730.5857221319807</v>
          </cell>
          <cell r="C10">
            <v>827.3642672902218</v>
          </cell>
          <cell r="D10">
            <v>1021.3025515105057</v>
          </cell>
          <cell r="E10">
            <v>1184.0697232491164</v>
          </cell>
          <cell r="F10">
            <v>1371.4501296110457</v>
          </cell>
          <cell r="G10">
            <v>1423.977978627176</v>
          </cell>
          <cell r="H10">
            <v>1273.3773892472827</v>
          </cell>
          <cell r="I10">
            <v>1168.567163720673</v>
          </cell>
          <cell r="J10">
            <v>979.9707458998303</v>
          </cell>
          <cell r="K10">
            <v>923.4689016283464</v>
          </cell>
          <cell r="L10">
            <v>818.5365179366183</v>
          </cell>
          <cell r="M10">
            <v>718.1729840371559</v>
          </cell>
        </row>
        <row r="11">
          <cell r="B11">
            <v>730.5857221319807</v>
          </cell>
          <cell r="C11">
            <v>827.3642672902218</v>
          </cell>
          <cell r="D11">
            <v>1021.3025515105057</v>
          </cell>
          <cell r="E11">
            <v>1184.0697232491164</v>
          </cell>
          <cell r="F11">
            <v>1371.4501296110457</v>
          </cell>
          <cell r="G11">
            <v>1423.977978627176</v>
          </cell>
          <cell r="H11">
            <v>1273.3773892472827</v>
          </cell>
          <cell r="I11">
            <v>1168.567163720673</v>
          </cell>
          <cell r="J11">
            <v>979.9707458998303</v>
          </cell>
          <cell r="K11">
            <v>923.4689016283464</v>
          </cell>
          <cell r="L11">
            <v>818.5365179366183</v>
          </cell>
          <cell r="M11">
            <v>718.1729840371559</v>
          </cell>
        </row>
        <row r="12">
          <cell r="B12">
            <v>730.5857221319807</v>
          </cell>
          <cell r="C12">
            <v>827.3642672902218</v>
          </cell>
          <cell r="D12">
            <v>1021.3025515105057</v>
          </cell>
          <cell r="E12">
            <v>1184.0697232491164</v>
          </cell>
          <cell r="F12">
            <v>1371.4501296110457</v>
          </cell>
          <cell r="G12">
            <v>1423.977978627176</v>
          </cell>
          <cell r="H12">
            <v>1273.3773892472827</v>
          </cell>
          <cell r="I12">
            <v>1168.567163720673</v>
          </cell>
          <cell r="J12">
            <v>979.9707458998303</v>
          </cell>
          <cell r="K12">
            <v>923.4689016283464</v>
          </cell>
          <cell r="L12">
            <v>818.5365179366183</v>
          </cell>
          <cell r="M12">
            <v>718.1729840371559</v>
          </cell>
        </row>
        <row r="13">
          <cell r="B13">
            <v>730.5857221319807</v>
          </cell>
          <cell r="C13">
            <v>827.3642672902218</v>
          </cell>
          <cell r="D13">
            <v>1021.3025515105057</v>
          </cell>
          <cell r="E13">
            <v>1184.0697232491164</v>
          </cell>
          <cell r="F13">
            <v>1371.4501296110457</v>
          </cell>
          <cell r="G13">
            <v>1423.977978627176</v>
          </cell>
          <cell r="H13">
            <v>1273.3773892472827</v>
          </cell>
          <cell r="I13">
            <v>1168.567163720673</v>
          </cell>
          <cell r="J13">
            <v>979.9707458998303</v>
          </cell>
          <cell r="K13">
            <v>923.4689016283464</v>
          </cell>
          <cell r="L13">
            <v>818.5365179366183</v>
          </cell>
          <cell r="M13">
            <v>718.1729840371559</v>
          </cell>
        </row>
        <row r="14">
          <cell r="B14">
            <v>730.5857221319807</v>
          </cell>
          <cell r="C14">
            <v>827.3642672902218</v>
          </cell>
          <cell r="D14">
            <v>1021.3025515105057</v>
          </cell>
          <cell r="E14">
            <v>1184.0697232491164</v>
          </cell>
          <cell r="F14">
            <v>1371.4501296110457</v>
          </cell>
          <cell r="G14">
            <v>1423.977978627176</v>
          </cell>
          <cell r="H14">
            <v>1273.3773892472827</v>
          </cell>
          <cell r="I14">
            <v>1168.567163720673</v>
          </cell>
          <cell r="J14">
            <v>979.9707458998303</v>
          </cell>
          <cell r="K14">
            <v>923.4689016283464</v>
          </cell>
          <cell r="L14">
            <v>818.5365179366183</v>
          </cell>
          <cell r="M14">
            <v>718.1729840371559</v>
          </cell>
        </row>
        <row r="15">
          <cell r="B15">
            <v>730.5857221319807</v>
          </cell>
          <cell r="C15">
            <v>827.3642672902218</v>
          </cell>
          <cell r="D15">
            <v>1021.3025515105057</v>
          </cell>
          <cell r="E15">
            <v>1184.0697232491164</v>
          </cell>
          <cell r="F15">
            <v>1371.4501296110457</v>
          </cell>
          <cell r="G15">
            <v>1423.977978627176</v>
          </cell>
          <cell r="H15">
            <v>1273.3773892472827</v>
          </cell>
          <cell r="I15">
            <v>1168.567163720673</v>
          </cell>
          <cell r="J15">
            <v>979.9707458998303</v>
          </cell>
          <cell r="K15">
            <v>923.4689016283464</v>
          </cell>
          <cell r="L15">
            <v>818.5365179366183</v>
          </cell>
          <cell r="M15">
            <v>718.1729840371559</v>
          </cell>
        </row>
        <row r="16">
          <cell r="B16">
            <v>730.5857221319807</v>
          </cell>
          <cell r="C16">
            <v>827.3642672902218</v>
          </cell>
          <cell r="D16">
            <v>1021.3025515105057</v>
          </cell>
          <cell r="E16">
            <v>1184.0697232491164</v>
          </cell>
          <cell r="F16">
            <v>1371.4501296110457</v>
          </cell>
          <cell r="G16">
            <v>1423.977978627176</v>
          </cell>
          <cell r="H16">
            <v>1273.3773892472827</v>
          </cell>
          <cell r="I16">
            <v>1168.567163720673</v>
          </cell>
          <cell r="J16">
            <v>979.9707458998303</v>
          </cell>
          <cell r="K16">
            <v>923.4689016283464</v>
          </cell>
          <cell r="L16">
            <v>818.5365179366183</v>
          </cell>
          <cell r="M16">
            <v>718.1729840371559</v>
          </cell>
        </row>
        <row r="17">
          <cell r="B17">
            <v>730.5857221319807</v>
          </cell>
          <cell r="C17">
            <v>827.3642672902218</v>
          </cell>
          <cell r="D17">
            <v>1021.3025515105057</v>
          </cell>
          <cell r="E17">
            <v>1184.0697232491164</v>
          </cell>
          <cell r="F17">
            <v>1371.4501296110457</v>
          </cell>
          <cell r="G17">
            <v>1423.977978627176</v>
          </cell>
          <cell r="H17">
            <v>1273.3773892472827</v>
          </cell>
          <cell r="I17">
            <v>1168.567163720673</v>
          </cell>
          <cell r="J17">
            <v>979.9707458998303</v>
          </cell>
          <cell r="K17">
            <v>923.4689016283464</v>
          </cell>
          <cell r="L17">
            <v>818.5365179366183</v>
          </cell>
          <cell r="M17">
            <v>718.1729840371559</v>
          </cell>
        </row>
        <row r="18">
          <cell r="B18">
            <v>730.5857221319807</v>
          </cell>
          <cell r="C18">
            <v>827.3642672902218</v>
          </cell>
          <cell r="D18">
            <v>1021.3025515105057</v>
          </cell>
          <cell r="E18">
            <v>1184.0697232491164</v>
          </cell>
          <cell r="F18">
            <v>1371.4501296110457</v>
          </cell>
          <cell r="G18">
            <v>1423.977978627176</v>
          </cell>
          <cell r="H18">
            <v>1273.3773892472827</v>
          </cell>
          <cell r="I18">
            <v>1168.567163720673</v>
          </cell>
          <cell r="J18">
            <v>979.9707458998303</v>
          </cell>
          <cell r="K18">
            <v>923.4689016283464</v>
          </cell>
          <cell r="L18">
            <v>818.5365179366183</v>
          </cell>
          <cell r="M18">
            <v>718.1729840371559</v>
          </cell>
        </row>
        <row r="19">
          <cell r="B19">
            <v>730.5857221319807</v>
          </cell>
          <cell r="C19">
            <v>827.3642672902218</v>
          </cell>
          <cell r="D19">
            <v>1021.3025515105057</v>
          </cell>
          <cell r="E19">
            <v>1184.0697232491164</v>
          </cell>
          <cell r="F19">
            <v>1371.4501296110457</v>
          </cell>
          <cell r="G19">
            <v>1423.977978627176</v>
          </cell>
          <cell r="H19">
            <v>1273.3773892472827</v>
          </cell>
          <cell r="I19">
            <v>1168.567163720673</v>
          </cell>
          <cell r="J19">
            <v>979.9707458998303</v>
          </cell>
          <cell r="K19">
            <v>923.4689016283464</v>
          </cell>
          <cell r="L19">
            <v>818.5365179366183</v>
          </cell>
          <cell r="M19">
            <v>718.1729840371559</v>
          </cell>
        </row>
        <row r="20">
          <cell r="B20">
            <v>730.5857221319807</v>
          </cell>
          <cell r="C20">
            <v>827.3642672902218</v>
          </cell>
          <cell r="D20">
            <v>1021.3025515105057</v>
          </cell>
          <cell r="E20">
            <v>1184.0697232491164</v>
          </cell>
          <cell r="F20">
            <v>1371.4501296110457</v>
          </cell>
          <cell r="G20">
            <v>1423.977978627176</v>
          </cell>
          <cell r="H20">
            <v>1273.3773892472827</v>
          </cell>
          <cell r="I20">
            <v>1168.567163720673</v>
          </cell>
          <cell r="J20">
            <v>979.9707458998303</v>
          </cell>
          <cell r="K20">
            <v>923.4689016283464</v>
          </cell>
          <cell r="L20">
            <v>818.5365179366183</v>
          </cell>
          <cell r="M20">
            <v>718.1729840371559</v>
          </cell>
        </row>
        <row r="21">
          <cell r="B21">
            <v>730.5857221319807</v>
          </cell>
          <cell r="C21">
            <v>827.3642672902218</v>
          </cell>
          <cell r="D21">
            <v>1021.3025515105057</v>
          </cell>
          <cell r="E21">
            <v>1184.0697232491164</v>
          </cell>
          <cell r="F21">
            <v>1371.4501296110457</v>
          </cell>
          <cell r="G21">
            <v>1423.977978627176</v>
          </cell>
          <cell r="H21">
            <v>1273.3773892472827</v>
          </cell>
          <cell r="I21">
            <v>1168.567163720673</v>
          </cell>
          <cell r="J21">
            <v>979.9707458998303</v>
          </cell>
          <cell r="K21">
            <v>923.4689016283464</v>
          </cell>
          <cell r="L21">
            <v>818.5365179366183</v>
          </cell>
          <cell r="M21">
            <v>718.1729840371559</v>
          </cell>
        </row>
        <row r="22">
          <cell r="B22">
            <v>730.5857221319807</v>
          </cell>
          <cell r="C22">
            <v>827.3642672902218</v>
          </cell>
          <cell r="D22">
            <v>1021.3025515105057</v>
          </cell>
          <cell r="E22">
            <v>1184.0697232491164</v>
          </cell>
          <cell r="F22">
            <v>1371.4501296110457</v>
          </cell>
          <cell r="G22">
            <v>1423.977978627176</v>
          </cell>
          <cell r="H22">
            <v>1273.3773892472827</v>
          </cell>
          <cell r="I22">
            <v>1168.567163720673</v>
          </cell>
          <cell r="J22">
            <v>979.9707458998303</v>
          </cell>
          <cell r="K22">
            <v>923.4689016283464</v>
          </cell>
          <cell r="L22">
            <v>818.5365179366183</v>
          </cell>
          <cell r="M22">
            <v>718.1729840371559</v>
          </cell>
        </row>
        <row r="23">
          <cell r="B23">
            <v>730.5857221319807</v>
          </cell>
          <cell r="C23">
            <v>827.3642672902218</v>
          </cell>
          <cell r="D23">
            <v>1021.3025515105057</v>
          </cell>
          <cell r="E23">
            <v>1184.0697232491164</v>
          </cell>
          <cell r="F23">
            <v>1371.4501296110457</v>
          </cell>
          <cell r="G23">
            <v>1423.977978627176</v>
          </cell>
          <cell r="H23">
            <v>1273.3773892472827</v>
          </cell>
          <cell r="I23">
            <v>1168.567163720673</v>
          </cell>
          <cell r="J23">
            <v>979.9707458998303</v>
          </cell>
          <cell r="K23">
            <v>923.4689016283464</v>
          </cell>
          <cell r="L23">
            <v>818.5365179366183</v>
          </cell>
          <cell r="M23">
            <v>718.1729840371559</v>
          </cell>
        </row>
        <row r="24">
          <cell r="B24">
            <v>730.5857221319807</v>
          </cell>
          <cell r="C24">
            <v>827.3642672902218</v>
          </cell>
          <cell r="D24">
            <v>1021.3025515105057</v>
          </cell>
          <cell r="E24">
            <v>1184.0697232491164</v>
          </cell>
          <cell r="F24">
            <v>1371.4501296110457</v>
          </cell>
          <cell r="G24">
            <v>1423.977978627176</v>
          </cell>
          <cell r="H24">
            <v>1273.3773892472827</v>
          </cell>
          <cell r="I24">
            <v>1168.567163720673</v>
          </cell>
          <cell r="J24">
            <v>979.9707458998303</v>
          </cell>
          <cell r="K24">
            <v>923.4689016283464</v>
          </cell>
          <cell r="L24">
            <v>818.5365179366183</v>
          </cell>
          <cell r="M24">
            <v>718.1729840371559</v>
          </cell>
        </row>
        <row r="25">
          <cell r="B25">
            <v>730.5857221319807</v>
          </cell>
          <cell r="C25">
            <v>827.3642672902218</v>
          </cell>
          <cell r="D25">
            <v>1021.3025515105057</v>
          </cell>
          <cell r="E25">
            <v>1184.0697232491164</v>
          </cell>
          <cell r="F25">
            <v>1371.4501296110457</v>
          </cell>
          <cell r="G25">
            <v>1423.977978627176</v>
          </cell>
          <cell r="H25">
            <v>1273.3773892472827</v>
          </cell>
          <cell r="I25">
            <v>1168.567163720673</v>
          </cell>
          <cell r="J25">
            <v>979.9707458998303</v>
          </cell>
          <cell r="K25">
            <v>923.4689016283464</v>
          </cell>
          <cell r="L25">
            <v>818.5365179366183</v>
          </cell>
          <cell r="M25">
            <v>718.1729840371559</v>
          </cell>
        </row>
        <row r="26">
          <cell r="B26">
            <v>730.5857221319807</v>
          </cell>
          <cell r="C26">
            <v>827.3642672902218</v>
          </cell>
          <cell r="D26">
            <v>1021.3025515105057</v>
          </cell>
          <cell r="E26">
            <v>1184.0697232491164</v>
          </cell>
          <cell r="F26">
            <v>1371.4501296110457</v>
          </cell>
          <cell r="G26">
            <v>1423.977978627176</v>
          </cell>
          <cell r="H26">
            <v>1273.3773892472827</v>
          </cell>
          <cell r="I26">
            <v>1168.567163720673</v>
          </cell>
          <cell r="J26">
            <v>979.9707458998303</v>
          </cell>
          <cell r="K26">
            <v>923.4689016283464</v>
          </cell>
          <cell r="L26">
            <v>818.5365179366183</v>
          </cell>
          <cell r="M26">
            <v>718.1729840371559</v>
          </cell>
        </row>
        <row r="27">
          <cell r="B27">
            <v>730.5857221319807</v>
          </cell>
          <cell r="C27">
            <v>827.3642672902218</v>
          </cell>
          <cell r="D27">
            <v>1021.3025515105057</v>
          </cell>
          <cell r="E27">
            <v>1184.0697232491164</v>
          </cell>
          <cell r="F27">
            <v>1371.4501296110457</v>
          </cell>
          <cell r="G27">
            <v>1423.977978627176</v>
          </cell>
          <cell r="H27">
            <v>1273.3773892472827</v>
          </cell>
          <cell r="I27">
            <v>1168.567163720673</v>
          </cell>
          <cell r="J27">
            <v>979.9707458998303</v>
          </cell>
          <cell r="K27">
            <v>923.4689016283464</v>
          </cell>
          <cell r="L27">
            <v>818.5365179366183</v>
          </cell>
          <cell r="M27">
            <v>718.1729840371559</v>
          </cell>
        </row>
        <row r="28">
          <cell r="B28">
            <v>730.5857221319807</v>
          </cell>
          <cell r="C28">
            <v>827.3642672902218</v>
          </cell>
          <cell r="D28">
            <v>1021.3025515105057</v>
          </cell>
          <cell r="E28">
            <v>1184.0697232491164</v>
          </cell>
          <cell r="F28">
            <v>1371.4501296110457</v>
          </cell>
          <cell r="G28">
            <v>1423.977978627176</v>
          </cell>
          <cell r="H28">
            <v>1273.3773892472827</v>
          </cell>
          <cell r="I28">
            <v>1168.567163720673</v>
          </cell>
          <cell r="J28">
            <v>979.9707458998303</v>
          </cell>
          <cell r="K28">
            <v>923.4689016283464</v>
          </cell>
          <cell r="L28">
            <v>818.5365179366183</v>
          </cell>
          <cell r="M28">
            <v>718.1729840371559</v>
          </cell>
        </row>
        <row r="29">
          <cell r="B29">
            <v>730.5857221319807</v>
          </cell>
          <cell r="C29">
            <v>827.3642672902218</v>
          </cell>
          <cell r="D29">
            <v>1021.3025515105057</v>
          </cell>
          <cell r="E29">
            <v>1184.0697232491164</v>
          </cell>
          <cell r="F29">
            <v>1371.4501296110457</v>
          </cell>
          <cell r="G29">
            <v>1423.977978627176</v>
          </cell>
          <cell r="H29">
            <v>1273.3773892472827</v>
          </cell>
          <cell r="I29">
            <v>1168.567163720673</v>
          </cell>
          <cell r="J29">
            <v>979.9707458998303</v>
          </cell>
          <cell r="K29">
            <v>923.4689016283464</v>
          </cell>
          <cell r="L29">
            <v>818.5365179366183</v>
          </cell>
          <cell r="M29">
            <v>718.1729840371559</v>
          </cell>
        </row>
        <row r="30">
          <cell r="B30">
            <v>730.5857221319807</v>
          </cell>
          <cell r="C30">
            <v>827.3642672902218</v>
          </cell>
          <cell r="D30">
            <v>1021.3025515105057</v>
          </cell>
          <cell r="E30">
            <v>1184.0697232491164</v>
          </cell>
          <cell r="F30">
            <v>1371.4501296110457</v>
          </cell>
          <cell r="G30">
            <v>1423.977978627176</v>
          </cell>
          <cell r="H30">
            <v>1273.3773892472827</v>
          </cell>
          <cell r="I30">
            <v>1168.567163720673</v>
          </cell>
          <cell r="J30">
            <v>979.9707458998303</v>
          </cell>
          <cell r="K30">
            <v>923.4689016283464</v>
          </cell>
          <cell r="L30">
            <v>818.5365179366183</v>
          </cell>
          <cell r="M30">
            <v>718.1729840371559</v>
          </cell>
        </row>
        <row r="31">
          <cell r="B31">
            <v>730.5857221319807</v>
          </cell>
          <cell r="C31">
            <v>827.3642672902218</v>
          </cell>
          <cell r="D31">
            <v>1021.3025515105057</v>
          </cell>
          <cell r="E31">
            <v>1184.0697232491164</v>
          </cell>
          <cell r="F31">
            <v>1371.4501296110457</v>
          </cell>
          <cell r="G31">
            <v>1423.977978627176</v>
          </cell>
          <cell r="H31">
            <v>1273.3773892472827</v>
          </cell>
          <cell r="I31">
            <v>1168.567163720673</v>
          </cell>
          <cell r="J31">
            <v>979.9707458998303</v>
          </cell>
          <cell r="K31">
            <v>923.4689016283464</v>
          </cell>
          <cell r="L31">
            <v>818.5365179366183</v>
          </cell>
          <cell r="M31">
            <v>718.1729840371559</v>
          </cell>
        </row>
        <row r="32">
          <cell r="B32">
            <v>730.5857221319807</v>
          </cell>
          <cell r="C32">
            <v>827.3642672902218</v>
          </cell>
          <cell r="D32">
            <v>1021.3025515105057</v>
          </cell>
          <cell r="E32">
            <v>1184.0697232491164</v>
          </cell>
          <cell r="F32">
            <v>1371.4501296110457</v>
          </cell>
          <cell r="G32">
            <v>1423.977978627176</v>
          </cell>
          <cell r="H32">
            <v>1273.3773892472827</v>
          </cell>
          <cell r="I32">
            <v>1168.567163720673</v>
          </cell>
          <cell r="J32">
            <v>979.9707458998303</v>
          </cell>
          <cell r="K32">
            <v>923.4689016283464</v>
          </cell>
          <cell r="L32">
            <v>818.5365179366183</v>
          </cell>
          <cell r="M32">
            <v>718.1729840371559</v>
          </cell>
        </row>
        <row r="33">
          <cell r="B33">
            <v>730.5857221319807</v>
          </cell>
          <cell r="C33">
            <v>827.3642672902218</v>
          </cell>
          <cell r="D33">
            <v>1021.3025515105057</v>
          </cell>
          <cell r="E33">
            <v>1184.0697232491164</v>
          </cell>
          <cell r="F33">
            <v>1371.4501296110457</v>
          </cell>
          <cell r="G33">
            <v>1423.977978627176</v>
          </cell>
          <cell r="H33">
            <v>1273.3773892472827</v>
          </cell>
          <cell r="I33">
            <v>1168.567163720673</v>
          </cell>
          <cell r="J33">
            <v>979.9707458998303</v>
          </cell>
          <cell r="K33">
            <v>923.4689016283464</v>
          </cell>
          <cell r="L33">
            <v>818.5365179366183</v>
          </cell>
          <cell r="M33">
            <v>718.1729840371559</v>
          </cell>
        </row>
        <row r="34">
          <cell r="B34">
            <v>730.5857221319807</v>
          </cell>
          <cell r="C34">
            <v>827.3642672902218</v>
          </cell>
          <cell r="D34">
            <v>1021.3025515105057</v>
          </cell>
          <cell r="E34">
            <v>1184.0697232491164</v>
          </cell>
          <cell r="F34">
            <v>1371.4501296110457</v>
          </cell>
          <cell r="G34">
            <v>1423.977978627176</v>
          </cell>
          <cell r="H34">
            <v>1273.3773892472827</v>
          </cell>
          <cell r="I34">
            <v>1168.567163720673</v>
          </cell>
          <cell r="J34">
            <v>979.9707458998303</v>
          </cell>
          <cell r="K34">
            <v>923.4689016283464</v>
          </cell>
          <cell r="L34">
            <v>818.5365179366183</v>
          </cell>
          <cell r="M34">
            <v>718.1729840371559</v>
          </cell>
        </row>
        <row r="35">
          <cell r="B35">
            <v>730.5857221319807</v>
          </cell>
          <cell r="C35">
            <v>827.3642672902218</v>
          </cell>
          <cell r="D35">
            <v>1021.3025515105057</v>
          </cell>
          <cell r="E35">
            <v>1184.0697232491164</v>
          </cell>
          <cell r="F35">
            <v>1371.4501296110457</v>
          </cell>
          <cell r="G35">
            <v>1423.977978627176</v>
          </cell>
          <cell r="H35">
            <v>1273.3773892472827</v>
          </cell>
          <cell r="I35">
            <v>1168.567163720673</v>
          </cell>
          <cell r="J35">
            <v>979.9707458998303</v>
          </cell>
          <cell r="K35">
            <v>923.4689016283464</v>
          </cell>
          <cell r="L35">
            <v>818.5365179366183</v>
          </cell>
          <cell r="M35">
            <v>718.1729840371559</v>
          </cell>
        </row>
        <row r="36">
          <cell r="B36">
            <v>730.5857221319807</v>
          </cell>
          <cell r="C36">
            <v>827.3642672902218</v>
          </cell>
          <cell r="D36">
            <v>1021.3025515105057</v>
          </cell>
          <cell r="E36">
            <v>1184.0697232491164</v>
          </cell>
          <cell r="F36">
            <v>1371.4501296110457</v>
          </cell>
          <cell r="G36">
            <v>1423.977978627176</v>
          </cell>
          <cell r="H36">
            <v>1273.3773892472827</v>
          </cell>
          <cell r="I36">
            <v>1168.567163720673</v>
          </cell>
          <cell r="J36">
            <v>979.9707458998303</v>
          </cell>
          <cell r="K36">
            <v>923.4689016283464</v>
          </cell>
          <cell r="L36">
            <v>818.5365179366183</v>
          </cell>
          <cell r="M36">
            <v>718.1729840371559</v>
          </cell>
        </row>
      </sheetData>
      <sheetData sheetId="6">
        <row r="4">
          <cell r="B4">
            <v>544.2058203187232</v>
          </cell>
          <cell r="C4">
            <v>649.9116312453543</v>
          </cell>
          <cell r="D4">
            <v>843.7484907211833</v>
          </cell>
          <cell r="E4">
            <v>1005.2420387303544</v>
          </cell>
          <cell r="F4">
            <v>1176.975188315533</v>
          </cell>
          <cell r="G4">
            <v>1232.0853785878567</v>
          </cell>
          <cell r="H4">
            <v>1110.586933471843</v>
          </cell>
          <cell r="I4">
            <v>1021.0568997748117</v>
          </cell>
          <cell r="J4">
            <v>844.1677710562988</v>
          </cell>
          <cell r="K4">
            <v>765.9439101910325</v>
          </cell>
          <cell r="L4">
            <v>642.3009419933973</v>
          </cell>
          <cell r="M4">
            <v>533.8362599212423</v>
          </cell>
        </row>
        <row r="5">
          <cell r="B5">
            <v>196.41484369481898</v>
          </cell>
          <cell r="C5">
            <v>198.62821610828794</v>
          </cell>
          <cell r="D5">
            <v>207.81692810714938</v>
          </cell>
          <cell r="E5">
            <v>359.04838091024146</v>
          </cell>
          <cell r="F5">
            <v>511.5955750464543</v>
          </cell>
          <cell r="G5">
            <v>527.2268977722422</v>
          </cell>
          <cell r="H5">
            <v>473.77561132200566</v>
          </cell>
          <cell r="I5">
            <v>446.67532570484536</v>
          </cell>
          <cell r="J5">
            <v>281.6763177316235</v>
          </cell>
          <cell r="K5">
            <v>175.94774344750024</v>
          </cell>
          <cell r="L5">
            <v>196.6414293564854</v>
          </cell>
          <cell r="M5">
            <v>191.04950651010475</v>
          </cell>
        </row>
        <row r="6">
          <cell r="B6">
            <v>602.0262022972081</v>
          </cell>
          <cell r="C6">
            <v>686.0977335610537</v>
          </cell>
          <cell r="D6">
            <v>863.7583169315551</v>
          </cell>
          <cell r="E6">
            <v>1036.8084027931134</v>
          </cell>
          <cell r="F6">
            <v>1232.087562656125</v>
          </cell>
          <cell r="G6">
            <v>1294.6705003325885</v>
          </cell>
          <cell r="H6">
            <v>1163.9181967461136</v>
          </cell>
          <cell r="I6">
            <v>1061.7497919828556</v>
          </cell>
          <cell r="J6">
            <v>862.2582631889167</v>
          </cell>
          <cell r="K6">
            <v>780.2544758000424</v>
          </cell>
          <cell r="L6">
            <v>678.4685689655768</v>
          </cell>
          <cell r="M6">
            <v>591.2203000463378</v>
          </cell>
        </row>
        <row r="7">
          <cell r="B7">
            <v>680.3217345348938</v>
          </cell>
          <cell r="C7">
            <v>776.0685488739229</v>
          </cell>
          <cell r="D7">
            <v>966.0301422715731</v>
          </cell>
          <cell r="E7">
            <v>1122.1238833876673</v>
          </cell>
          <cell r="F7">
            <v>1311.9128456600504</v>
          </cell>
          <cell r="G7">
            <v>1372.7763217238225</v>
          </cell>
          <cell r="H7">
            <v>1231.8294786065696</v>
          </cell>
          <cell r="I7">
            <v>1124.7676256625955</v>
          </cell>
          <cell r="J7">
            <v>933.731805386004</v>
          </cell>
          <cell r="K7">
            <v>875.2466293727787</v>
          </cell>
          <cell r="L7">
            <v>767.7210675877701</v>
          </cell>
          <cell r="M7">
            <v>669.0557667562183</v>
          </cell>
        </row>
        <row r="8">
          <cell r="B8">
            <v>627.4186643963335</v>
          </cell>
          <cell r="C8">
            <v>728.001293684787</v>
          </cell>
          <cell r="D8">
            <v>910.7428218241855</v>
          </cell>
          <cell r="E8">
            <v>1089.9696001969892</v>
          </cell>
          <cell r="F8">
            <v>1256.599372430217</v>
          </cell>
          <cell r="G8">
            <v>1263.3187546818688</v>
          </cell>
          <cell r="H8">
            <v>1129.4269736655183</v>
          </cell>
          <cell r="I8">
            <v>1075.9082442662102</v>
          </cell>
          <cell r="J8">
            <v>906.5030484846612</v>
          </cell>
          <cell r="K8">
            <v>821.6501779681341</v>
          </cell>
          <cell r="L8">
            <v>719.8688735232581</v>
          </cell>
          <cell r="M8">
            <v>615.3826719011993</v>
          </cell>
        </row>
        <row r="9">
          <cell r="B9">
            <v>289.3796962204433</v>
          </cell>
          <cell r="C9">
            <v>301.99891546364256</v>
          </cell>
          <cell r="D9">
            <v>376.64909919863453</v>
          </cell>
          <cell r="E9">
            <v>496.9868627701001</v>
          </cell>
          <cell r="F9">
            <v>648.4446675524148</v>
          </cell>
          <cell r="G9">
            <v>827.8225579730349</v>
          </cell>
          <cell r="H9">
            <v>747.9574415283366</v>
          </cell>
          <cell r="I9">
            <v>540.6281430895522</v>
          </cell>
          <cell r="J9">
            <v>396.9530775652073</v>
          </cell>
          <cell r="K9">
            <v>327.43883827364584</v>
          </cell>
          <cell r="L9">
            <v>298.6049771033091</v>
          </cell>
          <cell r="M9">
            <v>281.56875113558834</v>
          </cell>
        </row>
        <row r="10">
          <cell r="B10">
            <v>133.67370841038053</v>
          </cell>
          <cell r="C10">
            <v>158.61505849984775</v>
          </cell>
          <cell r="D10">
            <v>184.05194329043124</v>
          </cell>
          <cell r="E10">
            <v>187.4925603850838</v>
          </cell>
          <cell r="F10">
            <v>306.3308958582859</v>
          </cell>
          <cell r="G10">
            <v>369.56966031561603</v>
          </cell>
          <cell r="H10">
            <v>335.69543925867737</v>
          </cell>
          <cell r="I10">
            <v>257.188752399592</v>
          </cell>
          <cell r="J10">
            <v>140.73562424351323</v>
          </cell>
          <cell r="K10">
            <v>163.63632770005563</v>
          </cell>
          <cell r="L10">
            <v>156.72756433770695</v>
          </cell>
          <cell r="M10">
            <v>130.1329437446498</v>
          </cell>
        </row>
        <row r="11">
          <cell r="B11">
            <v>71.18961387826081</v>
          </cell>
          <cell r="C11">
            <v>71.90359722336741</v>
          </cell>
          <cell r="D11">
            <v>74.53880361275655</v>
          </cell>
          <cell r="E11">
            <v>99.83878516480851</v>
          </cell>
          <cell r="F11">
            <v>205.09949241273205</v>
          </cell>
          <cell r="G11">
            <v>250.45136414132867</v>
          </cell>
          <cell r="H11">
            <v>229.35910206614773</v>
          </cell>
          <cell r="I11">
            <v>178.4618771034868</v>
          </cell>
          <cell r="J11">
            <v>73.30225376857314</v>
          </cell>
          <cell r="K11">
            <v>63.13042697459324</v>
          </cell>
          <cell r="L11">
            <v>71.14313600107788</v>
          </cell>
          <cell r="M11">
            <v>69.25237213847407</v>
          </cell>
        </row>
        <row r="12">
          <cell r="B12">
            <v>35.03640514909898</v>
          </cell>
          <cell r="C12">
            <v>35.41466322960327</v>
          </cell>
          <cell r="D12">
            <v>36.206852155226784</v>
          </cell>
          <cell r="E12">
            <v>61.05637940331437</v>
          </cell>
          <cell r="F12">
            <v>134.19560388002736</v>
          </cell>
          <cell r="G12">
            <v>110.26892305321417</v>
          </cell>
          <cell r="H12">
            <v>102.42736156115548</v>
          </cell>
          <cell r="I12">
            <v>120.97040404630211</v>
          </cell>
          <cell r="J12">
            <v>46.98266557944565</v>
          </cell>
          <cell r="K12">
            <v>30.590708805085402</v>
          </cell>
          <cell r="L12">
            <v>35.06028312119595</v>
          </cell>
          <cell r="M12">
            <v>34.079338341779405</v>
          </cell>
        </row>
        <row r="13">
          <cell r="B13">
            <v>69.87575803790448</v>
          </cell>
          <cell r="C13">
            <v>72.15094747930719</v>
          </cell>
          <cell r="D13">
            <v>77.68599851313392</v>
          </cell>
          <cell r="E13">
            <v>83.4467647295483</v>
          </cell>
          <cell r="F13">
            <v>108.87481859548065</v>
          </cell>
          <cell r="G13">
            <v>172.54849293401531</v>
          </cell>
          <cell r="H13">
            <v>153.95893946468763</v>
          </cell>
          <cell r="I13">
            <v>81.55786855195643</v>
          </cell>
          <cell r="J13">
            <v>60.04415845979534</v>
          </cell>
          <cell r="K13">
            <v>66.93707416495727</v>
          </cell>
          <cell r="L13">
            <v>71.35389156519237</v>
          </cell>
          <cell r="M13">
            <v>68.00343379184608</v>
          </cell>
        </row>
        <row r="14">
          <cell r="B14">
            <v>50.93421305377762</v>
          </cell>
          <cell r="C14">
            <v>55.27157471311372</v>
          </cell>
          <cell r="D14">
            <v>65.17596930130512</v>
          </cell>
          <cell r="E14">
            <v>114.64350150969256</v>
          </cell>
          <cell r="F14">
            <v>157.31736448863936</v>
          </cell>
          <cell r="G14">
            <v>132.90821265466536</v>
          </cell>
          <cell r="H14">
            <v>120.52630434096508</v>
          </cell>
          <cell r="I14">
            <v>142.17518984268696</v>
          </cell>
          <cell r="J14">
            <v>94.00664897051806</v>
          </cell>
          <cell r="K14">
            <v>56.83384991529001</v>
          </cell>
          <cell r="L14">
            <v>54.564262470171926</v>
          </cell>
          <cell r="M14">
            <v>49.61798202236054</v>
          </cell>
        </row>
        <row r="15">
          <cell r="B15">
            <v>76.86188978908851</v>
          </cell>
          <cell r="C15">
            <v>77.5825581475436</v>
          </cell>
          <cell r="D15">
            <v>88.75406692021636</v>
          </cell>
          <cell r="E15">
            <v>113.92270801033649</v>
          </cell>
          <cell r="F15">
            <v>153.61933475628535</v>
          </cell>
          <cell r="G15">
            <v>126.55720974174513</v>
          </cell>
          <cell r="H15">
            <v>109.28945858058353</v>
          </cell>
          <cell r="I15">
            <v>126.5838334745452</v>
          </cell>
          <cell r="J15">
            <v>86.53608397279076</v>
          </cell>
          <cell r="K15">
            <v>76.07535376910045</v>
          </cell>
          <cell r="L15">
            <v>76.7959820815809</v>
          </cell>
          <cell r="M15">
            <v>74.76230328322573</v>
          </cell>
        </row>
        <row r="16">
          <cell r="B16">
            <v>60.08799634631674</v>
          </cell>
          <cell r="C16">
            <v>75.2757667543276</v>
          </cell>
          <cell r="D16">
            <v>95.74324817740978</v>
          </cell>
          <cell r="E16">
            <v>104.77909338254736</v>
          </cell>
          <cell r="F16">
            <v>101.7726640545429</v>
          </cell>
          <cell r="G16">
            <v>68.98667061097626</v>
          </cell>
          <cell r="H16">
            <v>59.395391121762465</v>
          </cell>
          <cell r="I16">
            <v>87.83368599436332</v>
          </cell>
          <cell r="J16">
            <v>90.27581640072054</v>
          </cell>
          <cell r="K16">
            <v>87.91208486479093</v>
          </cell>
          <cell r="L16">
            <v>74.25040421864045</v>
          </cell>
          <cell r="M16">
            <v>59.313287222096406</v>
          </cell>
        </row>
        <row r="17">
          <cell r="B17">
            <v>41.380323353794196</v>
          </cell>
          <cell r="C17">
            <v>42.51207871996147</v>
          </cell>
          <cell r="D17">
            <v>53.39844554638737</v>
          </cell>
          <cell r="E17">
            <v>87.44360104532133</v>
          </cell>
          <cell r="F17">
            <v>132.3244983197949</v>
          </cell>
          <cell r="G17">
            <v>142.92017437105017</v>
          </cell>
          <cell r="H17">
            <v>131.39331219156594</v>
          </cell>
          <cell r="I17">
            <v>117.57850998242989</v>
          </cell>
          <cell r="J17">
            <v>72.70492194703063</v>
          </cell>
          <cell r="K17">
            <v>46.27716729842234</v>
          </cell>
          <cell r="L17">
            <v>41.96453694769639</v>
          </cell>
          <cell r="M17">
            <v>40.35801622063724</v>
          </cell>
        </row>
        <row r="18">
          <cell r="B18">
            <v>130.93843970033126</v>
          </cell>
          <cell r="C18">
            <v>137.91200165963429</v>
          </cell>
          <cell r="D18">
            <v>177.78690599246016</v>
          </cell>
          <cell r="E18">
            <v>228.29241151700194</v>
          </cell>
          <cell r="F18">
            <v>324.14764554814406</v>
          </cell>
          <cell r="G18">
            <v>386.914259989942</v>
          </cell>
          <cell r="H18">
            <v>351.8799904432753</v>
          </cell>
          <cell r="I18">
            <v>281.4153139179499</v>
          </cell>
          <cell r="J18">
            <v>180.81548798727007</v>
          </cell>
          <cell r="K18">
            <v>156.83348226901103</v>
          </cell>
          <cell r="L18">
            <v>136.1604994546283</v>
          </cell>
          <cell r="M18">
            <v>127.60735849202645</v>
          </cell>
        </row>
        <row r="19">
          <cell r="B19">
            <v>414.59962908243233</v>
          </cell>
          <cell r="C19">
            <v>486.2207814282017</v>
          </cell>
          <cell r="D19">
            <v>708.7171138641979</v>
          </cell>
          <cell r="E19">
            <v>869.4293753287</v>
          </cell>
          <cell r="F19">
            <v>974.2262981276926</v>
          </cell>
          <cell r="G19">
            <v>1035.0013256759635</v>
          </cell>
          <cell r="H19">
            <v>937.5484137672463</v>
          </cell>
          <cell r="I19">
            <v>857.624000737643</v>
          </cell>
          <cell r="J19">
            <v>745.9782116449435</v>
          </cell>
          <cell r="K19">
            <v>645.148619345249</v>
          </cell>
          <cell r="L19">
            <v>479.9049809918873</v>
          </cell>
          <cell r="M19">
            <v>406.44568332820694</v>
          </cell>
        </row>
        <row r="20">
          <cell r="B20">
            <v>55.4296318341064</v>
          </cell>
          <cell r="C20">
            <v>55.93093341400048</v>
          </cell>
          <cell r="D20">
            <v>58.387129093658295</v>
          </cell>
          <cell r="E20">
            <v>81.23691026179364</v>
          </cell>
          <cell r="F20">
            <v>135.4196261451118</v>
          </cell>
          <cell r="G20">
            <v>129.42611147320397</v>
          </cell>
          <cell r="H20">
            <v>115.67505830580122</v>
          </cell>
          <cell r="I20">
            <v>115.28194439957797</v>
          </cell>
          <cell r="J20">
            <v>60.49957015797025</v>
          </cell>
          <cell r="K20">
            <v>49.71109002455581</v>
          </cell>
          <cell r="L20">
            <v>55.36824796718141</v>
          </cell>
          <cell r="M20">
            <v>53.915496449936406</v>
          </cell>
        </row>
        <row r="21">
          <cell r="B21">
            <v>35.850360889266966</v>
          </cell>
          <cell r="C21">
            <v>38.4729603840143</v>
          </cell>
          <cell r="D21">
            <v>76.89410940972596</v>
          </cell>
          <cell r="E21">
            <v>110.53591548770717</v>
          </cell>
          <cell r="F21">
            <v>73.0366240860896</v>
          </cell>
          <cell r="G21">
            <v>45.16636346159264</v>
          </cell>
          <cell r="H21">
            <v>39.69458566204738</v>
          </cell>
          <cell r="I21">
            <v>66.84374198511969</v>
          </cell>
          <cell r="J21">
            <v>99.7238922199472</v>
          </cell>
          <cell r="K21">
            <v>70.5935007568672</v>
          </cell>
          <cell r="L21">
            <v>38.09976054286044</v>
          </cell>
          <cell r="M21">
            <v>35.08510604609139</v>
          </cell>
        </row>
        <row r="22">
          <cell r="B22">
            <v>74.89326310568346</v>
          </cell>
          <cell r="C22">
            <v>75.79798683466274</v>
          </cell>
          <cell r="D22">
            <v>92.5581552293833</v>
          </cell>
          <cell r="E22">
            <v>139.34788009256437</v>
          </cell>
          <cell r="F22">
            <v>174.18997048518685</v>
          </cell>
          <cell r="G22">
            <v>168.52537116083573</v>
          </cell>
          <cell r="H22">
            <v>149.4137238493072</v>
          </cell>
          <cell r="I22">
            <v>149.6240866513522</v>
          </cell>
          <cell r="J22">
            <v>113.28065836170339</v>
          </cell>
          <cell r="K22">
            <v>80.332272825009</v>
          </cell>
          <cell r="L22">
            <v>75.0639985464436</v>
          </cell>
          <cell r="M22">
            <v>73.0670060931867</v>
          </cell>
        </row>
        <row r="23">
          <cell r="B23">
            <v>73.0680285542887</v>
          </cell>
          <cell r="C23">
            <v>84.09500702534719</v>
          </cell>
          <cell r="D23">
            <v>128.95125228163423</v>
          </cell>
          <cell r="E23">
            <v>202.17136083604757</v>
          </cell>
          <cell r="F23">
            <v>219.8668880535574</v>
          </cell>
          <cell r="G23">
            <v>207.60401681099273</v>
          </cell>
          <cell r="H23">
            <v>189.370079894889</v>
          </cell>
          <cell r="I23">
            <v>201.9972508350263</v>
          </cell>
          <cell r="J23">
            <v>180.35621916700637</v>
          </cell>
          <cell r="K23">
            <v>116.98629585724888</v>
          </cell>
          <cell r="L23">
            <v>82.63397162744936</v>
          </cell>
          <cell r="M23">
            <v>71.55004118144451</v>
          </cell>
        </row>
        <row r="24">
          <cell r="B24">
            <v>98.26654196234448</v>
          </cell>
          <cell r="C24">
            <v>123.27594076690187</v>
          </cell>
          <cell r="D24">
            <v>179.39970181561293</v>
          </cell>
          <cell r="E24">
            <v>182.322658560098</v>
          </cell>
          <cell r="F24">
            <v>208.05136433940564</v>
          </cell>
          <cell r="G24">
            <v>189.72116065763043</v>
          </cell>
          <cell r="H24">
            <v>169.67240850864357</v>
          </cell>
          <cell r="I24">
            <v>179.83746165221513</v>
          </cell>
          <cell r="J24">
            <v>156.8526422988128</v>
          </cell>
          <cell r="K24">
            <v>165.6643211413045</v>
          </cell>
          <cell r="L24">
            <v>121.85436283607497</v>
          </cell>
          <cell r="M24">
            <v>96.48254877984446</v>
          </cell>
        </row>
        <row r="25">
          <cell r="B25">
            <v>99.7025051818024</v>
          </cell>
          <cell r="C25">
            <v>126.51390642208985</v>
          </cell>
          <cell r="D25">
            <v>212.80903567194787</v>
          </cell>
          <cell r="E25">
            <v>261.65383869450716</v>
          </cell>
          <cell r="F25">
            <v>239.59762778802593</v>
          </cell>
          <cell r="G25">
            <v>196.23837032389457</v>
          </cell>
          <cell r="H25">
            <v>172.98334013152373</v>
          </cell>
          <cell r="I25">
            <v>207.2835561360744</v>
          </cell>
          <cell r="J25">
            <v>228.96999669619132</v>
          </cell>
          <cell r="K25">
            <v>192.65239570549744</v>
          </cell>
          <cell r="L25">
            <v>125.03610554653504</v>
          </cell>
          <cell r="M25">
            <v>96.97899636547155</v>
          </cell>
        </row>
        <row r="26">
          <cell r="B26">
            <v>401.4477236447188</v>
          </cell>
          <cell r="C26">
            <v>481.0918609335349</v>
          </cell>
          <cell r="D26">
            <v>670.5674548724178</v>
          </cell>
          <cell r="E26">
            <v>794.2600103117188</v>
          </cell>
          <cell r="F26">
            <v>776.4234365766738</v>
          </cell>
          <cell r="G26">
            <v>659.0661100132688</v>
          </cell>
          <cell r="H26">
            <v>589.0206018777623</v>
          </cell>
          <cell r="I26">
            <v>692.8904114257923</v>
          </cell>
          <cell r="J26">
            <v>696.6797390287184</v>
          </cell>
          <cell r="K26">
            <v>619.9175767890523</v>
          </cell>
          <cell r="L26">
            <v>475.61108245682124</v>
          </cell>
          <cell r="M26">
            <v>396.96643532284713</v>
          </cell>
        </row>
        <row r="27">
          <cell r="B27">
            <v>71.83492425892993</v>
          </cell>
          <cell r="C27">
            <v>72.68808132519392</v>
          </cell>
          <cell r="D27">
            <v>100.84023989057384</v>
          </cell>
          <cell r="E27">
            <v>203.65403238611816</v>
          </cell>
          <cell r="F27">
            <v>202.68973575380045</v>
          </cell>
          <cell r="G27">
            <v>214.19347134502408</v>
          </cell>
          <cell r="H27">
            <v>195.74611331463876</v>
          </cell>
          <cell r="I27">
            <v>180.07430539149706</v>
          </cell>
          <cell r="J27">
            <v>178.1629708185348</v>
          </cell>
          <cell r="K27">
            <v>86.04338848818962</v>
          </cell>
          <cell r="L27">
            <v>71.93743070793624</v>
          </cell>
          <cell r="M27">
            <v>69.8753431262603</v>
          </cell>
        </row>
        <row r="28">
          <cell r="B28">
            <v>57.4779639344344</v>
          </cell>
          <cell r="C28">
            <v>59.152547206268025</v>
          </cell>
          <cell r="D28">
            <v>71.01949450001275</v>
          </cell>
          <cell r="E28">
            <v>82.4382915829056</v>
          </cell>
          <cell r="F28">
            <v>121.03144378255453</v>
          </cell>
          <cell r="G28">
            <v>171.91904321888933</v>
          </cell>
          <cell r="H28">
            <v>158.52737698105244</v>
          </cell>
          <cell r="I28">
            <v>104.56474485019271</v>
          </cell>
          <cell r="J28">
            <v>65.17721058514365</v>
          </cell>
          <cell r="K28">
            <v>63.13260342794534</v>
          </cell>
          <cell r="L28">
            <v>58.41236736833763</v>
          </cell>
          <cell r="M28">
            <v>56.55547998110322</v>
          </cell>
        </row>
        <row r="29">
          <cell r="B29">
            <v>267.20621889180484</v>
          </cell>
          <cell r="C29">
            <v>291.9608962947933</v>
          </cell>
          <cell r="D29">
            <v>428.0456844957535</v>
          </cell>
          <cell r="E29">
            <v>573.6979264701022</v>
          </cell>
          <cell r="F29">
            <v>679.7723868850353</v>
          </cell>
          <cell r="G29">
            <v>739.7205449234374</v>
          </cell>
          <cell r="H29">
            <v>670.5979652725068</v>
          </cell>
          <cell r="I29">
            <v>594.125845064494</v>
          </cell>
          <cell r="J29">
            <v>483.9217277249214</v>
          </cell>
          <cell r="K29">
            <v>382.8627375122918</v>
          </cell>
          <cell r="L29">
            <v>288.320851003129</v>
          </cell>
          <cell r="M29">
            <v>260.8058777261835</v>
          </cell>
        </row>
        <row r="30">
          <cell r="B30">
            <v>90.48839876898518</v>
          </cell>
          <cell r="C30">
            <v>91.30676930048605</v>
          </cell>
          <cell r="D30">
            <v>93.76159992597401</v>
          </cell>
          <cell r="E30">
            <v>132.00461054314644</v>
          </cell>
          <cell r="F30">
            <v>199.37822628692777</v>
          </cell>
          <cell r="G30">
            <v>288.84199018459714</v>
          </cell>
          <cell r="H30">
            <v>262.07487855891947</v>
          </cell>
          <cell r="I30">
            <v>165.46586174887582</v>
          </cell>
          <cell r="J30">
            <v>99.09298356057928</v>
          </cell>
          <cell r="K30">
            <v>79.43778218226258</v>
          </cell>
          <cell r="L30">
            <v>90.38819013247617</v>
          </cell>
          <cell r="M30">
            <v>88.01658573506377</v>
          </cell>
        </row>
        <row r="31">
          <cell r="B31">
            <v>65.59737375642054</v>
          </cell>
          <cell r="C31">
            <v>67.80084668539595</v>
          </cell>
          <cell r="D31">
            <v>79.27835667483095</v>
          </cell>
          <cell r="E31">
            <v>103.37507866988612</v>
          </cell>
          <cell r="F31">
            <v>180.60605615997602</v>
          </cell>
          <cell r="G31">
            <v>220.8932167371427</v>
          </cell>
          <cell r="H31">
            <v>202.84330826422</v>
          </cell>
          <cell r="I31">
            <v>154.55332780706334</v>
          </cell>
          <cell r="J31">
            <v>79.99904519012047</v>
          </cell>
          <cell r="K31">
            <v>68.74262076674239</v>
          </cell>
          <cell r="L31">
            <v>67.08713965260021</v>
          </cell>
          <cell r="M31">
            <v>63.81413160606894</v>
          </cell>
        </row>
        <row r="32">
          <cell r="B32">
            <v>91.58789480163003</v>
          </cell>
          <cell r="C32">
            <v>103.88785904661208</v>
          </cell>
          <cell r="D32">
            <v>131.0658313269894</v>
          </cell>
          <cell r="E32">
            <v>153.39693959423602</v>
          </cell>
          <cell r="F32">
            <v>192.1892460607218</v>
          </cell>
          <cell r="G32">
            <v>143.89349099916052</v>
          </cell>
          <cell r="H32">
            <v>125.25116785325682</v>
          </cell>
          <cell r="I32">
            <v>164.09194608163958</v>
          </cell>
          <cell r="J32">
            <v>120.96939547403633</v>
          </cell>
          <cell r="K32">
            <v>116.41381809205866</v>
          </cell>
          <cell r="L32">
            <v>102.44462859695486</v>
          </cell>
          <cell r="M32">
            <v>89.29411034164411</v>
          </cell>
        </row>
        <row r="33">
          <cell r="B33">
            <v>46.688801152795094</v>
          </cell>
          <cell r="C33">
            <v>48.29850961431355</v>
          </cell>
          <cell r="D33">
            <v>54.667787649762545</v>
          </cell>
          <cell r="E33">
            <v>83.40633342272218</v>
          </cell>
          <cell r="F33">
            <v>124.33684716342115</v>
          </cell>
          <cell r="G33">
            <v>146.01632384486643</v>
          </cell>
          <cell r="H33">
            <v>132.6091031871382</v>
          </cell>
          <cell r="I33">
            <v>105.78465018746309</v>
          </cell>
          <cell r="J33">
            <v>67.25183646575205</v>
          </cell>
          <cell r="K33">
            <v>47.15268189808974</v>
          </cell>
          <cell r="L33">
            <v>47.81751724415197</v>
          </cell>
          <cell r="M33">
            <v>45.44876715082241</v>
          </cell>
        </row>
        <row r="34">
          <cell r="B34">
            <v>68.41645077856728</v>
          </cell>
          <cell r="C34">
            <v>69.25531751959588</v>
          </cell>
          <cell r="D34">
            <v>74.05166658942514</v>
          </cell>
          <cell r="E34">
            <v>70.3927975713475</v>
          </cell>
          <cell r="F34">
            <v>82.75949184004402</v>
          </cell>
          <cell r="G34">
            <v>85.50884829785721</v>
          </cell>
          <cell r="H34">
            <v>72.77805829785689</v>
          </cell>
          <cell r="I34">
            <v>60.419556072368636</v>
          </cell>
          <cell r="J34">
            <v>51.899851633698546</v>
          </cell>
          <cell r="K34">
            <v>64.45557193472239</v>
          </cell>
          <cell r="L34">
            <v>68.79298814587966</v>
          </cell>
          <cell r="M34">
            <v>66.95126496137527</v>
          </cell>
        </row>
        <row r="35">
          <cell r="B35">
            <v>93.92845007100618</v>
          </cell>
          <cell r="C35">
            <v>115.44613864697935</v>
          </cell>
          <cell r="D35">
            <v>164.67740185254615</v>
          </cell>
          <cell r="E35">
            <v>187.71349976808267</v>
          </cell>
          <cell r="F35">
            <v>222.33533555184482</v>
          </cell>
          <cell r="G35">
            <v>134.11661912009947</v>
          </cell>
          <cell r="H35">
            <v>113.71496164067281</v>
          </cell>
          <cell r="I35">
            <v>193.14187137977422</v>
          </cell>
          <cell r="J35">
            <v>154.62667979720567</v>
          </cell>
          <cell r="K35">
            <v>148.2290462119566</v>
          </cell>
          <cell r="L35">
            <v>113.91416253397279</v>
          </cell>
          <cell r="M35">
            <v>91.37458172221149</v>
          </cell>
        </row>
        <row r="36">
          <cell r="B36">
            <v>28.3942463304832</v>
          </cell>
          <cell r="C36">
            <v>28.91707775774759</v>
          </cell>
          <cell r="D36">
            <v>33.630196048416025</v>
          </cell>
          <cell r="E36">
            <v>46.739256971043346</v>
          </cell>
          <cell r="F36">
            <v>57.07485143232541</v>
          </cell>
          <cell r="G36">
            <v>89.91415203481924</v>
          </cell>
          <cell r="H36">
            <v>80.64943275820275</v>
          </cell>
          <cell r="I36">
            <v>47.79810256033892</v>
          </cell>
          <cell r="J36">
            <v>35.75101451832225</v>
          </cell>
          <cell r="K36">
            <v>29.343032006515667</v>
          </cell>
          <cell r="L36">
            <v>28.504662376426797</v>
          </cell>
          <cell r="M36">
            <v>27.618619077455495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39" sqref="B39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0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">
        <v>5</v>
      </c>
      <c r="C4" s="1">
        <v>7.7</v>
      </c>
      <c r="D4" s="1">
        <v>11.5</v>
      </c>
      <c r="E4" s="1">
        <v>15.4</v>
      </c>
      <c r="F4" s="1">
        <v>19.4</v>
      </c>
      <c r="G4" s="1">
        <v>23.4</v>
      </c>
      <c r="H4" s="1">
        <v>28</v>
      </c>
      <c r="I4" s="1">
        <v>28.2</v>
      </c>
      <c r="J4" s="1">
        <v>24.9</v>
      </c>
      <c r="K4" s="1">
        <v>16.9</v>
      </c>
      <c r="L4" s="1">
        <v>8</v>
      </c>
      <c r="M4" s="1">
        <v>4.2</v>
      </c>
      <c r="N4" s="1">
        <v>16.1</v>
      </c>
    </row>
    <row r="5" spans="1:14" ht="11.25">
      <c r="A5" s="4" t="s">
        <v>5</v>
      </c>
      <c r="B5" s="1">
        <v>3.6</v>
      </c>
      <c r="C5" s="1">
        <v>5.2</v>
      </c>
      <c r="D5" s="1">
        <v>7.9</v>
      </c>
      <c r="E5" s="1">
        <v>12.8</v>
      </c>
      <c r="F5" s="1">
        <v>18.3</v>
      </c>
      <c r="G5" s="1">
        <v>22.8</v>
      </c>
      <c r="H5" s="1">
        <v>27.7</v>
      </c>
      <c r="I5" s="1">
        <v>26.5</v>
      </c>
      <c r="J5" s="1">
        <v>19.5</v>
      </c>
      <c r="K5" s="1">
        <v>12.5</v>
      </c>
      <c r="L5" s="1">
        <v>6.4</v>
      </c>
      <c r="M5" s="1">
        <v>3.4</v>
      </c>
      <c r="N5" s="1">
        <v>13.9</v>
      </c>
    </row>
    <row r="6" spans="1:14" ht="11.25">
      <c r="A6" s="4" t="s">
        <v>6</v>
      </c>
      <c r="B6" s="1">
        <v>7.5</v>
      </c>
      <c r="C6" s="1">
        <v>8.8</v>
      </c>
      <c r="D6" s="1">
        <v>10.9</v>
      </c>
      <c r="E6" s="1">
        <v>14</v>
      </c>
      <c r="F6" s="1">
        <v>17.4</v>
      </c>
      <c r="G6" s="1">
        <v>21.9</v>
      </c>
      <c r="H6" s="1">
        <v>26</v>
      </c>
      <c r="I6" s="1">
        <v>27</v>
      </c>
      <c r="J6" s="1">
        <v>22.9</v>
      </c>
      <c r="K6" s="1">
        <v>17.3</v>
      </c>
      <c r="L6" s="1">
        <v>8.4</v>
      </c>
      <c r="M6" s="1">
        <v>6.8</v>
      </c>
      <c r="N6" s="1">
        <v>15.7</v>
      </c>
    </row>
    <row r="7" spans="1:14" ht="11.25">
      <c r="A7" s="4" t="s">
        <v>7</v>
      </c>
      <c r="B7" s="1">
        <v>5.3</v>
      </c>
      <c r="C7" s="1">
        <v>6.3</v>
      </c>
      <c r="D7" s="1">
        <v>7.7</v>
      </c>
      <c r="E7" s="1">
        <v>10.3</v>
      </c>
      <c r="F7" s="1">
        <v>13.6</v>
      </c>
      <c r="G7" s="1">
        <v>18.6</v>
      </c>
      <c r="H7" s="1">
        <v>23.6</v>
      </c>
      <c r="I7" s="1">
        <v>24.3</v>
      </c>
      <c r="J7" s="1">
        <v>21.2</v>
      </c>
      <c r="K7" s="1">
        <v>14.6</v>
      </c>
      <c r="L7" s="1">
        <v>6.3</v>
      </c>
      <c r="M7" s="1">
        <v>5.3</v>
      </c>
      <c r="N7" s="1">
        <v>13.1</v>
      </c>
    </row>
    <row r="8" spans="1:14" ht="11.25">
      <c r="A8" s="4" t="s">
        <v>8</v>
      </c>
      <c r="B8" s="1">
        <v>4.5</v>
      </c>
      <c r="C8" s="1">
        <v>5.9</v>
      </c>
      <c r="D8" s="1">
        <v>6.6</v>
      </c>
      <c r="E8" s="1">
        <v>10</v>
      </c>
      <c r="F8" s="1">
        <v>12.1</v>
      </c>
      <c r="G8" s="1">
        <v>17.6</v>
      </c>
      <c r="H8" s="1">
        <v>21.4</v>
      </c>
      <c r="I8" s="1">
        <v>22.3</v>
      </c>
      <c r="J8" s="1">
        <v>18.8</v>
      </c>
      <c r="K8" s="1">
        <v>12.6</v>
      </c>
      <c r="L8" s="1">
        <v>5.5</v>
      </c>
      <c r="M8" s="1">
        <v>4.5</v>
      </c>
      <c r="N8" s="1">
        <v>11.8</v>
      </c>
    </row>
    <row r="9" spans="1:14" ht="11.25">
      <c r="A9" s="4" t="s">
        <v>9</v>
      </c>
      <c r="B9" s="1">
        <v>3.7</v>
      </c>
      <c r="C9" s="1">
        <v>5.2</v>
      </c>
      <c r="D9" s="1">
        <v>7.4</v>
      </c>
      <c r="E9" s="1">
        <v>10.2</v>
      </c>
      <c r="F9" s="1">
        <v>14.7</v>
      </c>
      <c r="G9" s="1">
        <v>19.3</v>
      </c>
      <c r="H9" s="1">
        <v>24.3</v>
      </c>
      <c r="I9" s="1">
        <v>23.4</v>
      </c>
      <c r="J9" s="1">
        <v>19.8</v>
      </c>
      <c r="K9" s="1">
        <v>13.4</v>
      </c>
      <c r="L9" s="1">
        <v>6.3</v>
      </c>
      <c r="M9" s="1">
        <v>3.6</v>
      </c>
      <c r="N9" s="1">
        <v>12.6</v>
      </c>
    </row>
    <row r="10" spans="1:14" ht="11.25">
      <c r="A10" s="4" t="s">
        <v>10</v>
      </c>
      <c r="B10" s="1">
        <v>6</v>
      </c>
      <c r="C10" s="1">
        <v>8.4</v>
      </c>
      <c r="D10" s="1">
        <v>10.6</v>
      </c>
      <c r="E10" s="1">
        <v>13.5</v>
      </c>
      <c r="F10" s="1">
        <v>17.7</v>
      </c>
      <c r="G10" s="1">
        <v>21.4</v>
      </c>
      <c r="H10" s="1">
        <v>25.7</v>
      </c>
      <c r="I10" s="1">
        <v>26.2</v>
      </c>
      <c r="J10" s="1">
        <v>23.6</v>
      </c>
      <c r="K10" s="1">
        <v>17.1</v>
      </c>
      <c r="L10" s="1">
        <v>8.1</v>
      </c>
      <c r="M10" s="1">
        <v>5.4</v>
      </c>
      <c r="N10" s="1">
        <v>15.3</v>
      </c>
    </row>
    <row r="11" spans="1:14" ht="11.25">
      <c r="A11" s="4" t="s">
        <v>11</v>
      </c>
      <c r="B11" s="1">
        <v>4.3</v>
      </c>
      <c r="C11" s="1">
        <v>6.2</v>
      </c>
      <c r="D11" s="1">
        <v>9.3</v>
      </c>
      <c r="E11" s="1">
        <v>12.6</v>
      </c>
      <c r="F11" s="1">
        <v>17.2</v>
      </c>
      <c r="G11" s="1">
        <v>21.2</v>
      </c>
      <c r="H11" s="1">
        <v>26</v>
      </c>
      <c r="I11" s="1">
        <v>25.8</v>
      </c>
      <c r="J11" s="1">
        <v>21.7</v>
      </c>
      <c r="K11" s="1">
        <v>14.5</v>
      </c>
      <c r="L11" s="1">
        <v>7.1</v>
      </c>
      <c r="M11" s="1">
        <v>4.1</v>
      </c>
      <c r="N11" s="1">
        <v>14.2</v>
      </c>
    </row>
    <row r="12" spans="1:14" ht="11.25">
      <c r="A12" s="4" t="s">
        <v>12</v>
      </c>
      <c r="B12" s="1">
        <v>2.9</v>
      </c>
      <c r="C12" s="1">
        <v>4.7</v>
      </c>
      <c r="D12" s="1">
        <v>5.6</v>
      </c>
      <c r="E12" s="1">
        <v>8.7</v>
      </c>
      <c r="F12" s="1">
        <v>14.3</v>
      </c>
      <c r="G12" s="1">
        <v>18.5</v>
      </c>
      <c r="H12" s="1">
        <v>23.2</v>
      </c>
      <c r="I12" s="1">
        <v>23.5</v>
      </c>
      <c r="J12" s="1">
        <v>19.1</v>
      </c>
      <c r="K12" s="1">
        <v>12.3</v>
      </c>
      <c r="L12" s="1">
        <v>5.4</v>
      </c>
      <c r="M12" s="1">
        <v>2.9</v>
      </c>
      <c r="N12" s="1">
        <v>11.8</v>
      </c>
    </row>
    <row r="13" spans="1:14" ht="11.25">
      <c r="A13" s="4" t="s">
        <v>13</v>
      </c>
      <c r="B13" s="1">
        <v>1.9</v>
      </c>
      <c r="C13" s="1">
        <v>2.4</v>
      </c>
      <c r="D13" s="1">
        <v>3.4</v>
      </c>
      <c r="E13" s="1">
        <v>5.7</v>
      </c>
      <c r="F13" s="1">
        <v>9.5</v>
      </c>
      <c r="G13" s="1">
        <v>14.4</v>
      </c>
      <c r="H13" s="1">
        <v>19.2</v>
      </c>
      <c r="I13" s="1">
        <v>19.1</v>
      </c>
      <c r="J13" s="1">
        <v>15.6</v>
      </c>
      <c r="K13" s="1">
        <v>9.9</v>
      </c>
      <c r="L13" s="1">
        <v>3.4</v>
      </c>
      <c r="M13" s="1">
        <v>1.7</v>
      </c>
      <c r="N13" s="1">
        <v>8.9</v>
      </c>
    </row>
    <row r="14" spans="1:14" ht="11.25">
      <c r="A14" s="4" t="s">
        <v>14</v>
      </c>
      <c r="B14" s="1">
        <v>3</v>
      </c>
      <c r="C14" s="1">
        <v>4.6</v>
      </c>
      <c r="D14" s="1">
        <v>6.1</v>
      </c>
      <c r="E14" s="1">
        <v>9</v>
      </c>
      <c r="F14" s="1">
        <v>13.1</v>
      </c>
      <c r="G14" s="1">
        <v>17.1</v>
      </c>
      <c r="H14" s="1">
        <v>21.6</v>
      </c>
      <c r="I14" s="1">
        <v>21.4</v>
      </c>
      <c r="J14" s="1">
        <v>17.8</v>
      </c>
      <c r="K14" s="1">
        <v>12.4</v>
      </c>
      <c r="L14" s="1">
        <v>5.5</v>
      </c>
      <c r="M14" s="1">
        <v>3.1</v>
      </c>
      <c r="N14" s="1">
        <v>11.2</v>
      </c>
    </row>
    <row r="15" spans="1:14" ht="11.25">
      <c r="A15" s="4" t="s">
        <v>15</v>
      </c>
      <c r="B15" s="1">
        <v>4</v>
      </c>
      <c r="C15" s="1">
        <v>6</v>
      </c>
      <c r="D15" s="1">
        <v>8.3</v>
      </c>
      <c r="E15" s="1">
        <v>11.5</v>
      </c>
      <c r="F15" s="1">
        <v>16</v>
      </c>
      <c r="G15" s="1">
        <v>19.8</v>
      </c>
      <c r="H15" s="1">
        <v>24.3</v>
      </c>
      <c r="I15" s="1">
        <v>24.1</v>
      </c>
      <c r="J15" s="1">
        <v>20</v>
      </c>
      <c r="K15" s="1">
        <v>13.7</v>
      </c>
      <c r="L15" s="1">
        <v>6.6</v>
      </c>
      <c r="M15" s="1">
        <v>3.8</v>
      </c>
      <c r="N15" s="1">
        <v>13.2</v>
      </c>
    </row>
    <row r="16" spans="1:14" ht="11.25">
      <c r="A16" s="4" t="s">
        <v>16</v>
      </c>
      <c r="B16" s="1">
        <v>4.7</v>
      </c>
      <c r="C16" s="1">
        <v>6.8</v>
      </c>
      <c r="D16" s="1">
        <v>8.9</v>
      </c>
      <c r="E16" s="1">
        <v>11.9</v>
      </c>
      <c r="F16" s="1">
        <v>16.2</v>
      </c>
      <c r="G16" s="1">
        <v>20</v>
      </c>
      <c r="H16" s="1">
        <v>24.9</v>
      </c>
      <c r="I16" s="1">
        <v>24.9</v>
      </c>
      <c r="J16" s="1">
        <v>21.5</v>
      </c>
      <c r="K16" s="1">
        <v>15.4</v>
      </c>
      <c r="L16" s="1">
        <v>7.2</v>
      </c>
      <c r="M16" s="1">
        <v>4.3</v>
      </c>
      <c r="N16" s="1">
        <v>13.9</v>
      </c>
    </row>
    <row r="17" spans="1:14" ht="11.25">
      <c r="A17" s="4" t="s">
        <v>17</v>
      </c>
      <c r="B17" s="1">
        <v>2.2</v>
      </c>
      <c r="C17" s="1">
        <v>3.1</v>
      </c>
      <c r="D17" s="1">
        <v>4.5</v>
      </c>
      <c r="E17" s="1">
        <v>7.3</v>
      </c>
      <c r="F17" s="1">
        <v>13</v>
      </c>
      <c r="G17" s="1">
        <v>17.7</v>
      </c>
      <c r="H17" s="1">
        <v>22.8</v>
      </c>
      <c r="I17" s="1">
        <v>21.7</v>
      </c>
      <c r="J17" s="1">
        <v>16.7</v>
      </c>
      <c r="K17" s="1">
        <v>11</v>
      </c>
      <c r="L17" s="1">
        <v>4.4</v>
      </c>
      <c r="M17" s="1">
        <v>2</v>
      </c>
      <c r="N17" s="1">
        <v>10.5</v>
      </c>
    </row>
    <row r="18" spans="1:14" ht="11.25">
      <c r="A18" s="4" t="s">
        <v>18</v>
      </c>
      <c r="B18" s="1">
        <v>3.9</v>
      </c>
      <c r="C18" s="1">
        <v>5.2</v>
      </c>
      <c r="D18" s="1">
        <v>6.3</v>
      </c>
      <c r="E18" s="1">
        <v>9</v>
      </c>
      <c r="F18" s="1">
        <v>13.3</v>
      </c>
      <c r="G18" s="1">
        <v>17.5</v>
      </c>
      <c r="H18" s="1">
        <v>22</v>
      </c>
      <c r="I18" s="1">
        <v>21.7</v>
      </c>
      <c r="J18" s="1">
        <v>18</v>
      </c>
      <c r="K18" s="1">
        <v>12.2</v>
      </c>
      <c r="L18" s="1">
        <v>5.9</v>
      </c>
      <c r="M18" s="1">
        <v>3.8</v>
      </c>
      <c r="N18" s="1">
        <v>11.6</v>
      </c>
    </row>
    <row r="19" spans="1:14" ht="11.25">
      <c r="A19" s="4" t="s">
        <v>19</v>
      </c>
      <c r="B19" s="1">
        <v>4.5</v>
      </c>
      <c r="C19" s="1">
        <v>6.6</v>
      </c>
      <c r="D19" s="1">
        <v>8.4</v>
      </c>
      <c r="E19" s="1">
        <v>11.5</v>
      </c>
      <c r="F19" s="1">
        <v>15.8</v>
      </c>
      <c r="G19" s="1">
        <v>19.6</v>
      </c>
      <c r="H19" s="1">
        <v>23.9</v>
      </c>
      <c r="I19" s="1">
        <v>24.1</v>
      </c>
      <c r="J19" s="1">
        <v>21</v>
      </c>
      <c r="K19" s="1">
        <v>14.7</v>
      </c>
      <c r="L19" s="1">
        <v>6.5</v>
      </c>
      <c r="M19" s="1">
        <v>4.2</v>
      </c>
      <c r="N19" s="1">
        <v>13.4</v>
      </c>
    </row>
    <row r="20" spans="1:14" ht="11.25">
      <c r="A20" s="4" t="s">
        <v>20</v>
      </c>
      <c r="B20" s="1">
        <v>3.5</v>
      </c>
      <c r="C20" s="1">
        <v>5.7</v>
      </c>
      <c r="D20" s="1">
        <v>8.3</v>
      </c>
      <c r="E20" s="1">
        <v>11.3</v>
      </c>
      <c r="F20" s="1">
        <v>16.4</v>
      </c>
      <c r="G20" s="1">
        <v>20.5</v>
      </c>
      <c r="H20" s="1">
        <v>24.8</v>
      </c>
      <c r="I20" s="1">
        <v>24.2</v>
      </c>
      <c r="J20" s="1">
        <v>20</v>
      </c>
      <c r="K20" s="1">
        <v>13.4</v>
      </c>
      <c r="L20" s="1">
        <v>6.3</v>
      </c>
      <c r="M20" s="1">
        <v>3.4</v>
      </c>
      <c r="N20" s="1">
        <v>13.2</v>
      </c>
    </row>
    <row r="21" spans="1:14" ht="11.25">
      <c r="A21" s="4" t="s">
        <v>21</v>
      </c>
      <c r="B21" s="1">
        <v>5.6</v>
      </c>
      <c r="C21" s="1">
        <v>7.3</v>
      </c>
      <c r="D21" s="1">
        <v>9.1</v>
      </c>
      <c r="E21" s="1">
        <v>11.2</v>
      </c>
      <c r="F21" s="1">
        <v>15.8</v>
      </c>
      <c r="G21" s="1">
        <v>19.7</v>
      </c>
      <c r="H21" s="1">
        <v>24.5</v>
      </c>
      <c r="I21" s="1">
        <v>24.7</v>
      </c>
      <c r="J21" s="1">
        <v>21.6</v>
      </c>
      <c r="K21" s="1">
        <v>15.4</v>
      </c>
      <c r="L21" s="1">
        <v>7.4</v>
      </c>
      <c r="M21" s="1">
        <v>5</v>
      </c>
      <c r="N21" s="1">
        <v>13.9</v>
      </c>
    </row>
    <row r="22" spans="1:14" ht="11.25">
      <c r="A22" s="4" t="s">
        <v>22</v>
      </c>
      <c r="B22" s="1">
        <v>4</v>
      </c>
      <c r="C22" s="1">
        <v>5</v>
      </c>
      <c r="D22" s="1">
        <v>6.2</v>
      </c>
      <c r="E22" s="1">
        <v>8.6</v>
      </c>
      <c r="F22" s="1">
        <v>12.5</v>
      </c>
      <c r="G22" s="1">
        <v>16.8</v>
      </c>
      <c r="H22" s="1">
        <v>21.5</v>
      </c>
      <c r="I22" s="1">
        <v>21.7</v>
      </c>
      <c r="J22" s="1">
        <v>18.5</v>
      </c>
      <c r="K22" s="1">
        <v>12.5</v>
      </c>
      <c r="L22" s="1">
        <v>5.5</v>
      </c>
      <c r="M22" s="1">
        <v>3.7</v>
      </c>
      <c r="N22" s="1">
        <v>11.4</v>
      </c>
    </row>
    <row r="23" spans="1:14" ht="11.25">
      <c r="A23" s="4" t="s">
        <v>23</v>
      </c>
      <c r="B23" s="1">
        <v>6.7</v>
      </c>
      <c r="C23" s="1">
        <v>8</v>
      </c>
      <c r="D23" s="1">
        <v>9.9</v>
      </c>
      <c r="E23" s="1">
        <v>12.1</v>
      </c>
      <c r="F23" s="1">
        <v>16.1</v>
      </c>
      <c r="G23" s="1">
        <v>20.2</v>
      </c>
      <c r="H23" s="1">
        <v>24.7</v>
      </c>
      <c r="I23" s="1">
        <v>25.2</v>
      </c>
      <c r="J23" s="1">
        <v>22.3</v>
      </c>
      <c r="K23" s="1">
        <v>16.1</v>
      </c>
      <c r="L23" s="1">
        <v>7.9</v>
      </c>
      <c r="M23" s="1">
        <v>6</v>
      </c>
      <c r="N23" s="1">
        <v>14.6</v>
      </c>
    </row>
    <row r="24" spans="1:14" ht="11.25">
      <c r="A24" s="4" t="s">
        <v>24</v>
      </c>
      <c r="B24" s="1">
        <v>7.1</v>
      </c>
      <c r="C24" s="1">
        <v>9</v>
      </c>
      <c r="D24" s="1">
        <v>11.6</v>
      </c>
      <c r="E24" s="1">
        <v>14.6</v>
      </c>
      <c r="F24" s="1">
        <v>19.1</v>
      </c>
      <c r="G24" s="1">
        <v>23.3</v>
      </c>
      <c r="H24" s="1">
        <v>27.9</v>
      </c>
      <c r="I24" s="1">
        <v>28.2</v>
      </c>
      <c r="J24" s="1">
        <v>25.1</v>
      </c>
      <c r="K24" s="1">
        <v>18.1</v>
      </c>
      <c r="L24" s="1">
        <v>9.1</v>
      </c>
      <c r="M24" s="1">
        <v>6.3</v>
      </c>
      <c r="N24" s="1">
        <v>16.6</v>
      </c>
    </row>
    <row r="25" spans="1:14" ht="11.25">
      <c r="A25" s="4" t="s">
        <v>25</v>
      </c>
      <c r="B25" s="1">
        <v>4.7</v>
      </c>
      <c r="C25" s="1">
        <v>7.1</v>
      </c>
      <c r="D25" s="1">
        <v>10.5</v>
      </c>
      <c r="E25" s="1">
        <v>14</v>
      </c>
      <c r="F25" s="1">
        <v>19.8</v>
      </c>
      <c r="G25" s="1">
        <v>24.2</v>
      </c>
      <c r="H25" s="1">
        <v>29.1</v>
      </c>
      <c r="I25" s="1">
        <v>29</v>
      </c>
      <c r="J25" s="1">
        <v>23.8</v>
      </c>
      <c r="K25" s="1">
        <v>15.8</v>
      </c>
      <c r="L25" s="1">
        <v>7.3</v>
      </c>
      <c r="M25" s="1">
        <v>3.9</v>
      </c>
      <c r="N25" s="1">
        <v>15.8</v>
      </c>
    </row>
    <row r="26" spans="1:14" ht="11.25">
      <c r="A26" s="4" t="s">
        <v>26</v>
      </c>
      <c r="B26" s="1">
        <v>4.9</v>
      </c>
      <c r="C26" s="1">
        <v>7.3</v>
      </c>
      <c r="D26" s="1">
        <v>10.5</v>
      </c>
      <c r="E26" s="1">
        <v>14.7</v>
      </c>
      <c r="F26" s="1">
        <v>18.6</v>
      </c>
      <c r="G26" s="1">
        <v>22.8</v>
      </c>
      <c r="H26" s="1">
        <v>26.9</v>
      </c>
      <c r="I26" s="1">
        <v>27.8</v>
      </c>
      <c r="J26" s="1">
        <v>23</v>
      </c>
      <c r="K26" s="1">
        <v>15.8</v>
      </c>
      <c r="L26" s="1">
        <v>8.1</v>
      </c>
      <c r="M26" s="1">
        <v>4.5</v>
      </c>
      <c r="N26" s="1">
        <v>15.4</v>
      </c>
    </row>
    <row r="27" spans="1:14" ht="11.25">
      <c r="A27" s="4" t="s">
        <v>27</v>
      </c>
      <c r="B27" s="1">
        <v>2.4</v>
      </c>
      <c r="C27" s="1">
        <v>3.8</v>
      </c>
      <c r="D27" s="1">
        <v>5.5</v>
      </c>
      <c r="E27" s="1">
        <v>9</v>
      </c>
      <c r="F27" s="1">
        <v>15</v>
      </c>
      <c r="G27" s="1">
        <v>19.8</v>
      </c>
      <c r="H27" s="1">
        <v>25.1</v>
      </c>
      <c r="I27" s="1">
        <v>24.8</v>
      </c>
      <c r="J27" s="1">
        <v>17.2</v>
      </c>
      <c r="K27" s="1">
        <v>11.2</v>
      </c>
      <c r="L27" s="1">
        <v>5.3</v>
      </c>
      <c r="M27" s="1">
        <v>2.5</v>
      </c>
      <c r="N27" s="1">
        <v>11.8</v>
      </c>
    </row>
    <row r="28" spans="1:14" ht="11.25">
      <c r="A28" s="4" t="s">
        <v>28</v>
      </c>
      <c r="B28" s="1">
        <v>4.1</v>
      </c>
      <c r="C28" s="1">
        <v>5.2</v>
      </c>
      <c r="D28" s="1">
        <v>6.9</v>
      </c>
      <c r="E28" s="1">
        <v>9.1</v>
      </c>
      <c r="F28" s="1">
        <v>14.1</v>
      </c>
      <c r="G28" s="1">
        <v>17.1</v>
      </c>
      <c r="H28" s="1">
        <v>20</v>
      </c>
      <c r="I28" s="1">
        <v>19.3</v>
      </c>
      <c r="J28" s="1">
        <v>16.3</v>
      </c>
      <c r="K28" s="1">
        <v>12.5</v>
      </c>
      <c r="L28" s="1">
        <v>6.5</v>
      </c>
      <c r="M28" s="1">
        <v>4</v>
      </c>
      <c r="N28" s="1">
        <v>11.3</v>
      </c>
    </row>
    <row r="29" spans="1:14" ht="11.25">
      <c r="A29" s="4" t="s">
        <v>29</v>
      </c>
      <c r="B29" s="1">
        <v>2.7</v>
      </c>
      <c r="C29" s="1">
        <v>2.1</v>
      </c>
      <c r="D29" s="1">
        <v>3.4</v>
      </c>
      <c r="E29" s="1">
        <v>5.9</v>
      </c>
      <c r="F29" s="1">
        <v>8.8</v>
      </c>
      <c r="G29" s="1">
        <v>13.8</v>
      </c>
      <c r="H29" s="1">
        <v>18.1</v>
      </c>
      <c r="I29" s="1">
        <v>18</v>
      </c>
      <c r="J29" s="1">
        <v>15.1</v>
      </c>
      <c r="K29" s="1">
        <v>9.4</v>
      </c>
      <c r="L29" s="1">
        <v>2</v>
      </c>
      <c r="M29" s="1">
        <v>1.2</v>
      </c>
      <c r="N29" s="1">
        <v>8.4</v>
      </c>
    </row>
    <row r="30" spans="1:14" ht="11.25">
      <c r="A30" s="4" t="s">
        <v>30</v>
      </c>
      <c r="B30" s="1">
        <v>5.1</v>
      </c>
      <c r="C30" s="1">
        <v>6.7</v>
      </c>
      <c r="D30" s="1">
        <v>8.2</v>
      </c>
      <c r="E30" s="1">
        <v>10.3</v>
      </c>
      <c r="F30" s="1">
        <v>15</v>
      </c>
      <c r="G30" s="1">
        <v>18.9</v>
      </c>
      <c r="H30" s="1">
        <v>22.3</v>
      </c>
      <c r="I30" s="1">
        <v>21.7</v>
      </c>
      <c r="J30" s="1">
        <v>19.3</v>
      </c>
      <c r="K30" s="1">
        <v>13.4</v>
      </c>
      <c r="L30" s="1">
        <v>6.1</v>
      </c>
      <c r="M30" s="1">
        <v>5.5</v>
      </c>
      <c r="N30" s="1">
        <v>12.7</v>
      </c>
    </row>
    <row r="31" spans="1:14" ht="11.25">
      <c r="A31" s="4" t="s">
        <v>31</v>
      </c>
      <c r="B31" s="1">
        <v>2.6</v>
      </c>
      <c r="C31" s="1">
        <v>3.4</v>
      </c>
      <c r="D31" s="1">
        <v>4.7</v>
      </c>
      <c r="E31" s="1">
        <v>5.8</v>
      </c>
      <c r="F31" s="1">
        <v>10.6</v>
      </c>
      <c r="G31" s="1">
        <v>15.7</v>
      </c>
      <c r="H31" s="1">
        <v>20.7</v>
      </c>
      <c r="I31" s="1">
        <v>19.2</v>
      </c>
      <c r="J31" s="1">
        <v>17.8</v>
      </c>
      <c r="K31" s="1">
        <v>11.8</v>
      </c>
      <c r="L31" s="1">
        <v>4.1</v>
      </c>
      <c r="M31" s="1">
        <v>2.5</v>
      </c>
      <c r="N31" s="1">
        <v>9.9</v>
      </c>
    </row>
    <row r="32" spans="1:14" ht="11.25">
      <c r="A32" s="4" t="s">
        <v>32</v>
      </c>
      <c r="B32" s="1">
        <v>4.3</v>
      </c>
      <c r="C32" s="1">
        <v>4.9</v>
      </c>
      <c r="D32" s="1">
        <v>7</v>
      </c>
      <c r="E32" s="1">
        <v>10.8</v>
      </c>
      <c r="F32" s="1">
        <v>16.3</v>
      </c>
      <c r="G32" s="1">
        <v>19.4</v>
      </c>
      <c r="H32" s="1">
        <v>24.4</v>
      </c>
      <c r="I32" s="1">
        <v>22.9</v>
      </c>
      <c r="J32" s="1">
        <v>18.3</v>
      </c>
      <c r="K32" s="1">
        <v>13.2</v>
      </c>
      <c r="L32" s="1">
        <v>6.3</v>
      </c>
      <c r="M32" s="1">
        <v>4.6</v>
      </c>
      <c r="N32" s="1">
        <v>12.7</v>
      </c>
    </row>
    <row r="33" spans="1:14" ht="11.25">
      <c r="A33" s="4" t="s">
        <v>33</v>
      </c>
      <c r="B33" s="1">
        <v>3.9</v>
      </c>
      <c r="C33" s="1">
        <v>5.2</v>
      </c>
      <c r="D33" s="1">
        <v>7.3</v>
      </c>
      <c r="E33" s="1">
        <v>12</v>
      </c>
      <c r="F33" s="1">
        <v>16.1</v>
      </c>
      <c r="G33" s="1">
        <v>19</v>
      </c>
      <c r="H33" s="1">
        <v>23.9</v>
      </c>
      <c r="I33" s="1">
        <v>24.7</v>
      </c>
      <c r="J33" s="1">
        <v>20</v>
      </c>
      <c r="K33" s="1">
        <v>13.2</v>
      </c>
      <c r="L33" s="1">
        <v>6.6</v>
      </c>
      <c r="M33" s="1">
        <v>3.8</v>
      </c>
      <c r="N33" s="1">
        <v>13</v>
      </c>
    </row>
    <row r="34" spans="1:14" ht="11.25">
      <c r="A34" s="4" t="s">
        <v>34</v>
      </c>
      <c r="B34" s="1">
        <v>1.2</v>
      </c>
      <c r="C34" s="1">
        <v>1.7</v>
      </c>
      <c r="D34" s="1">
        <v>3</v>
      </c>
      <c r="E34" s="1">
        <v>5.5</v>
      </c>
      <c r="F34" s="1">
        <v>11.3</v>
      </c>
      <c r="G34" s="1">
        <v>16.4</v>
      </c>
      <c r="H34" s="1">
        <v>20.5</v>
      </c>
      <c r="I34" s="1">
        <v>19.1</v>
      </c>
      <c r="J34" s="1">
        <v>14.4</v>
      </c>
      <c r="K34" s="1">
        <v>9.5</v>
      </c>
      <c r="L34" s="1">
        <v>4.1</v>
      </c>
      <c r="M34" s="1">
        <v>1.4</v>
      </c>
      <c r="N34" s="1">
        <v>9</v>
      </c>
    </row>
    <row r="35" spans="1:14" ht="11.25">
      <c r="A35" s="4" t="s">
        <v>35</v>
      </c>
      <c r="B35" s="1">
        <v>2.1</v>
      </c>
      <c r="C35" s="1">
        <v>2.9</v>
      </c>
      <c r="D35" s="1">
        <v>4.4</v>
      </c>
      <c r="E35" s="1">
        <v>6.9</v>
      </c>
      <c r="F35" s="1">
        <v>12.6</v>
      </c>
      <c r="G35" s="1">
        <v>17.2</v>
      </c>
      <c r="H35" s="1">
        <v>21.4</v>
      </c>
      <c r="I35" s="1">
        <v>20.2</v>
      </c>
      <c r="J35" s="1">
        <v>14.5</v>
      </c>
      <c r="K35" s="1">
        <v>9.6</v>
      </c>
      <c r="L35" s="1">
        <v>4.9</v>
      </c>
      <c r="M35" s="1">
        <v>2.4</v>
      </c>
      <c r="N35" s="1">
        <v>9.9</v>
      </c>
    </row>
    <row r="36" spans="1:14" ht="11.25">
      <c r="A36" s="4" t="s">
        <v>36</v>
      </c>
      <c r="B36" s="1">
        <v>1.9</v>
      </c>
      <c r="C36" s="1">
        <v>3.2</v>
      </c>
      <c r="D36" s="1">
        <v>5.6</v>
      </c>
      <c r="E36" s="1">
        <v>9.1</v>
      </c>
      <c r="F36" s="1">
        <v>15.5</v>
      </c>
      <c r="G36" s="1">
        <v>20.2</v>
      </c>
      <c r="H36" s="1">
        <v>25.6</v>
      </c>
      <c r="I36" s="1">
        <v>23.4</v>
      </c>
      <c r="J36" s="1">
        <v>17.9</v>
      </c>
      <c r="K36" s="1">
        <v>11.3</v>
      </c>
      <c r="L36" s="1">
        <v>4.9</v>
      </c>
      <c r="M36" s="1">
        <v>2.3</v>
      </c>
      <c r="N36" s="1">
        <v>11.7</v>
      </c>
    </row>
    <row r="38" spans="1:14" ht="11.25">
      <c r="A38" s="4" t="s">
        <v>37</v>
      </c>
      <c r="B38" s="1">
        <v>7.8</v>
      </c>
      <c r="C38" s="1">
        <v>10.2</v>
      </c>
      <c r="D38" s="1">
        <v>11.6</v>
      </c>
      <c r="E38" s="1">
        <v>13.7</v>
      </c>
      <c r="F38" s="1">
        <v>18.5</v>
      </c>
      <c r="G38" s="1">
        <v>22.6</v>
      </c>
      <c r="H38" s="1">
        <v>27.6</v>
      </c>
      <c r="I38" s="1">
        <v>26.7</v>
      </c>
      <c r="J38" s="1">
        <v>23.9</v>
      </c>
      <c r="K38" s="1">
        <v>16.4</v>
      </c>
      <c r="L38" s="1">
        <v>8.1</v>
      </c>
      <c r="M38" s="1">
        <v>6.1</v>
      </c>
      <c r="N38" s="1">
        <v>16.1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38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 t="s">
        <v>3</v>
      </c>
    </row>
    <row r="4" spans="1:14" ht="11.25">
      <c r="A4" s="4" t="s">
        <v>4</v>
      </c>
      <c r="B4" s="1">
        <v>-0.9</v>
      </c>
      <c r="C4" s="1">
        <v>-0.3</v>
      </c>
      <c r="D4" s="1">
        <v>0.7</v>
      </c>
      <c r="E4" s="1">
        <v>2.4</v>
      </c>
      <c r="F4" s="1">
        <v>5</v>
      </c>
      <c r="G4" s="1">
        <v>7.5</v>
      </c>
      <c r="H4" s="1">
        <v>9.3</v>
      </c>
      <c r="I4" s="1">
        <v>9.1</v>
      </c>
      <c r="J4" s="1">
        <v>6.5</v>
      </c>
      <c r="K4" s="1">
        <v>3.4</v>
      </c>
      <c r="L4" s="1">
        <v>1.2</v>
      </c>
      <c r="M4" s="1">
        <v>-1</v>
      </c>
      <c r="N4" s="1">
        <v>3.6</v>
      </c>
    </row>
    <row r="5" spans="1:14" ht="11.25">
      <c r="A5" s="4" t="s">
        <v>5</v>
      </c>
      <c r="B5" s="1">
        <v>-0.8</v>
      </c>
      <c r="C5" s="1">
        <v>0</v>
      </c>
      <c r="D5" s="1">
        <v>1</v>
      </c>
      <c r="E5" s="1">
        <v>2.7</v>
      </c>
      <c r="F5" s="1">
        <v>5.8</v>
      </c>
      <c r="G5" s="1">
        <v>8.6</v>
      </c>
      <c r="H5" s="1">
        <v>10.8</v>
      </c>
      <c r="I5" s="1">
        <v>10.7</v>
      </c>
      <c r="J5" s="1">
        <v>8</v>
      </c>
      <c r="K5" s="1">
        <v>4.6</v>
      </c>
      <c r="L5" s="1">
        <v>1.5</v>
      </c>
      <c r="M5" s="1">
        <v>-0.6</v>
      </c>
      <c r="N5" s="1">
        <v>4.4</v>
      </c>
    </row>
    <row r="6" spans="1:14" ht="11.25">
      <c r="A6" s="4" t="s">
        <v>6</v>
      </c>
      <c r="B6" s="1">
        <v>-1.4</v>
      </c>
      <c r="C6" s="1">
        <v>-0.7</v>
      </c>
      <c r="D6" s="1">
        <v>-0.6</v>
      </c>
      <c r="E6" s="1">
        <v>1.2</v>
      </c>
      <c r="F6" s="1">
        <v>4.1</v>
      </c>
      <c r="G6" s="1">
        <v>6.9</v>
      </c>
      <c r="H6" s="1">
        <v>9.4</v>
      </c>
      <c r="I6" s="1">
        <v>9.8</v>
      </c>
      <c r="J6" s="1">
        <v>7.8</v>
      </c>
      <c r="K6" s="1">
        <v>4.7</v>
      </c>
      <c r="L6" s="1">
        <v>0.3</v>
      </c>
      <c r="M6" s="1">
        <v>-1.1</v>
      </c>
      <c r="N6" s="1">
        <v>3.4</v>
      </c>
    </row>
    <row r="7" spans="1:14" ht="11.25">
      <c r="A7" s="4" t="s">
        <v>7</v>
      </c>
      <c r="B7" s="1">
        <v>-1.9</v>
      </c>
      <c r="C7" s="1">
        <v>-1.1</v>
      </c>
      <c r="D7" s="1">
        <v>-1.1</v>
      </c>
      <c r="E7" s="1">
        <v>0.7</v>
      </c>
      <c r="F7" s="1">
        <v>2.8</v>
      </c>
      <c r="G7" s="1">
        <v>6.3</v>
      </c>
      <c r="H7" s="1">
        <v>9</v>
      </c>
      <c r="I7" s="1">
        <v>9.8</v>
      </c>
      <c r="J7" s="1">
        <v>7.3</v>
      </c>
      <c r="K7" s="1">
        <v>4.2</v>
      </c>
      <c r="L7" s="1">
        <v>-0.5</v>
      </c>
      <c r="M7" s="1">
        <v>-1.7</v>
      </c>
      <c r="N7" s="1">
        <v>2.8</v>
      </c>
    </row>
    <row r="8" spans="1:14" ht="11.25">
      <c r="A8" s="4" t="s">
        <v>8</v>
      </c>
      <c r="B8" s="1">
        <v>-2.2</v>
      </c>
      <c r="C8" s="1">
        <v>-1.8</v>
      </c>
      <c r="D8" s="1">
        <v>-1.7</v>
      </c>
      <c r="E8" s="1">
        <v>0</v>
      </c>
      <c r="F8" s="1">
        <v>1.9</v>
      </c>
      <c r="G8" s="1">
        <v>5.6</v>
      </c>
      <c r="H8" s="1">
        <v>8.2</v>
      </c>
      <c r="I8" s="1">
        <v>8.9</v>
      </c>
      <c r="J8" s="1">
        <v>6.6</v>
      </c>
      <c r="K8" s="1">
        <v>3.4</v>
      </c>
      <c r="L8" s="1">
        <v>-1.1</v>
      </c>
      <c r="M8" s="1">
        <v>-2.2</v>
      </c>
      <c r="N8" s="1">
        <v>2.1</v>
      </c>
    </row>
    <row r="9" spans="1:14" ht="11.25">
      <c r="A9" s="4" t="s">
        <v>9</v>
      </c>
      <c r="B9" s="1">
        <v>-0.7</v>
      </c>
      <c r="C9" s="1">
        <v>-0.5</v>
      </c>
      <c r="D9" s="1">
        <v>0.4</v>
      </c>
      <c r="E9" s="1">
        <v>1.7</v>
      </c>
      <c r="F9" s="1">
        <v>4.5</v>
      </c>
      <c r="G9" s="1">
        <v>7.4</v>
      </c>
      <c r="H9" s="1">
        <v>10.3</v>
      </c>
      <c r="I9" s="1">
        <v>10.8</v>
      </c>
      <c r="J9" s="1">
        <v>8.4</v>
      </c>
      <c r="K9" s="1">
        <v>5.1</v>
      </c>
      <c r="L9" s="1">
        <v>1.2</v>
      </c>
      <c r="M9" s="1">
        <v>-1</v>
      </c>
      <c r="N9" s="1">
        <v>4</v>
      </c>
    </row>
    <row r="10" spans="1:14" ht="11.25">
      <c r="A10" s="4" t="s">
        <v>10</v>
      </c>
      <c r="B10" s="1">
        <v>0.3</v>
      </c>
      <c r="C10" s="1">
        <v>1.3</v>
      </c>
      <c r="D10" s="1">
        <v>1.9</v>
      </c>
      <c r="E10" s="1">
        <v>3.4</v>
      </c>
      <c r="F10" s="1">
        <v>6.4</v>
      </c>
      <c r="G10" s="1">
        <v>9.4</v>
      </c>
      <c r="H10" s="1">
        <v>11.9</v>
      </c>
      <c r="I10" s="1">
        <v>11.9</v>
      </c>
      <c r="J10" s="1">
        <v>9.4</v>
      </c>
      <c r="K10" s="1">
        <v>6.2</v>
      </c>
      <c r="L10" s="1">
        <v>2.5</v>
      </c>
      <c r="M10" s="1">
        <v>0.4</v>
      </c>
      <c r="N10" s="1">
        <v>5.4</v>
      </c>
    </row>
    <row r="11" spans="1:14" ht="11.25">
      <c r="A11" s="4" t="s">
        <v>11</v>
      </c>
      <c r="B11" s="1">
        <v>-0.4</v>
      </c>
      <c r="C11" s="1">
        <v>0.2</v>
      </c>
      <c r="D11" s="1">
        <v>1.2</v>
      </c>
      <c r="E11" s="1">
        <v>2.7</v>
      </c>
      <c r="F11" s="1">
        <v>5.6</v>
      </c>
      <c r="G11" s="1">
        <v>8.5</v>
      </c>
      <c r="H11" s="1">
        <v>10.9</v>
      </c>
      <c r="I11" s="1">
        <v>10.8</v>
      </c>
      <c r="J11" s="1">
        <v>8</v>
      </c>
      <c r="K11" s="1">
        <v>4.6</v>
      </c>
      <c r="L11" s="1">
        <v>1.9</v>
      </c>
      <c r="M11" s="1">
        <v>-0.2</v>
      </c>
      <c r="N11" s="1">
        <v>4.5</v>
      </c>
    </row>
    <row r="12" spans="1:14" ht="11.25">
      <c r="A12" s="4" t="s">
        <v>12</v>
      </c>
      <c r="B12" s="1">
        <v>-0.2</v>
      </c>
      <c r="C12" s="1">
        <v>0.4</v>
      </c>
      <c r="D12" s="1">
        <v>1.1</v>
      </c>
      <c r="E12" s="1">
        <v>2.4</v>
      </c>
      <c r="F12" s="1">
        <v>5.6</v>
      </c>
      <c r="G12" s="1">
        <v>8.6</v>
      </c>
      <c r="H12" s="1">
        <v>12</v>
      </c>
      <c r="I12" s="1">
        <v>12.5</v>
      </c>
      <c r="J12" s="1">
        <v>10.3</v>
      </c>
      <c r="K12" s="1">
        <v>6.4</v>
      </c>
      <c r="L12" s="1">
        <v>2.1</v>
      </c>
      <c r="M12" s="1">
        <v>-0.4</v>
      </c>
      <c r="N12" s="1">
        <v>5.1</v>
      </c>
    </row>
    <row r="13" spans="1:14" ht="11.25">
      <c r="A13" s="4" t="s">
        <v>13</v>
      </c>
      <c r="B13" s="1">
        <v>-2.1</v>
      </c>
      <c r="C13" s="1">
        <v>-1.7</v>
      </c>
      <c r="D13" s="1">
        <v>-1.2</v>
      </c>
      <c r="E13" s="1">
        <v>0.2</v>
      </c>
      <c r="F13" s="1">
        <v>2.7</v>
      </c>
      <c r="G13" s="1">
        <v>6.1</v>
      </c>
      <c r="H13" s="1">
        <v>10</v>
      </c>
      <c r="I13" s="1">
        <v>10.7</v>
      </c>
      <c r="J13" s="1">
        <v>8.3</v>
      </c>
      <c r="K13" s="1">
        <v>4.3</v>
      </c>
      <c r="L13" s="1">
        <v>-0.4</v>
      </c>
      <c r="M13" s="1">
        <v>-2.1</v>
      </c>
      <c r="N13" s="1">
        <v>2.9</v>
      </c>
    </row>
    <row r="14" spans="1:14" ht="11.25">
      <c r="A14" s="4" t="s">
        <v>14</v>
      </c>
      <c r="B14" s="1">
        <v>-0.6</v>
      </c>
      <c r="C14" s="1">
        <v>0.3</v>
      </c>
      <c r="D14" s="1">
        <v>1</v>
      </c>
      <c r="E14" s="1">
        <v>2.6</v>
      </c>
      <c r="F14" s="1">
        <v>5.4</v>
      </c>
      <c r="G14" s="1">
        <v>8.5</v>
      </c>
      <c r="H14" s="1">
        <v>11.8</v>
      </c>
      <c r="I14" s="1">
        <v>12.1</v>
      </c>
      <c r="J14" s="1">
        <v>9.7</v>
      </c>
      <c r="K14" s="1">
        <v>6.2</v>
      </c>
      <c r="L14" s="1">
        <v>1.8</v>
      </c>
      <c r="M14" s="1">
        <v>-0.3</v>
      </c>
      <c r="N14" s="1">
        <v>4.9</v>
      </c>
    </row>
    <row r="15" spans="1:14" ht="11.25">
      <c r="A15" s="4" t="s">
        <v>15</v>
      </c>
      <c r="B15" s="1">
        <v>-0.5</v>
      </c>
      <c r="C15" s="1">
        <v>0.7</v>
      </c>
      <c r="D15" s="1">
        <v>1.6</v>
      </c>
      <c r="E15" s="1">
        <v>3.3</v>
      </c>
      <c r="F15" s="1">
        <v>5.9</v>
      </c>
      <c r="G15" s="1">
        <v>8.9</v>
      </c>
      <c r="H15" s="1">
        <v>11</v>
      </c>
      <c r="I15" s="1">
        <v>11</v>
      </c>
      <c r="J15" s="1">
        <v>8.3</v>
      </c>
      <c r="K15" s="1">
        <v>4.8</v>
      </c>
      <c r="L15" s="1">
        <v>2</v>
      </c>
      <c r="M15" s="1">
        <v>0</v>
      </c>
      <c r="N15" s="1">
        <v>4.8</v>
      </c>
    </row>
    <row r="16" spans="1:14" ht="11.25">
      <c r="A16" s="4" t="s">
        <v>16</v>
      </c>
      <c r="B16" s="1">
        <v>0</v>
      </c>
      <c r="C16" s="1">
        <v>0.8</v>
      </c>
      <c r="D16" s="1">
        <v>1.6</v>
      </c>
      <c r="E16" s="1">
        <v>3.1</v>
      </c>
      <c r="F16" s="1">
        <v>6</v>
      </c>
      <c r="G16" s="1">
        <v>9.1</v>
      </c>
      <c r="H16" s="1">
        <v>11.8</v>
      </c>
      <c r="I16" s="1">
        <v>11.8</v>
      </c>
      <c r="J16" s="1">
        <v>9.3</v>
      </c>
      <c r="K16" s="1">
        <v>5.7</v>
      </c>
      <c r="L16" s="1">
        <v>2.4</v>
      </c>
      <c r="M16" s="1">
        <v>0.2</v>
      </c>
      <c r="N16" s="1">
        <v>5.2</v>
      </c>
    </row>
    <row r="17" spans="1:14" ht="11.25">
      <c r="A17" s="4" t="s">
        <v>17</v>
      </c>
      <c r="B17" s="1">
        <v>-1.1</v>
      </c>
      <c r="C17" s="1">
        <v>-0.9</v>
      </c>
      <c r="D17" s="1">
        <v>-0.2</v>
      </c>
      <c r="E17" s="1">
        <v>1</v>
      </c>
      <c r="F17" s="1">
        <v>3.8</v>
      </c>
      <c r="G17" s="1">
        <v>6.8</v>
      </c>
      <c r="H17" s="1">
        <v>9.9</v>
      </c>
      <c r="I17" s="1">
        <v>10</v>
      </c>
      <c r="J17" s="1">
        <v>7.7</v>
      </c>
      <c r="K17" s="1">
        <v>4.5</v>
      </c>
      <c r="L17" s="1">
        <v>0.8</v>
      </c>
      <c r="M17" s="1">
        <v>-1.2</v>
      </c>
      <c r="N17" s="1">
        <v>3.4</v>
      </c>
    </row>
    <row r="18" spans="1:14" ht="11.25">
      <c r="A18" s="4" t="s">
        <v>18</v>
      </c>
      <c r="B18" s="1">
        <v>0.4</v>
      </c>
      <c r="C18" s="1">
        <v>1.3</v>
      </c>
      <c r="D18" s="1">
        <v>1.7</v>
      </c>
      <c r="E18" s="1">
        <v>3</v>
      </c>
      <c r="F18" s="1">
        <v>5.9</v>
      </c>
      <c r="G18" s="1">
        <v>9.3</v>
      </c>
      <c r="H18" s="1">
        <v>12.4</v>
      </c>
      <c r="I18" s="1">
        <v>12.4</v>
      </c>
      <c r="J18" s="1">
        <v>10.3</v>
      </c>
      <c r="K18" s="1">
        <v>6.4</v>
      </c>
      <c r="L18" s="1">
        <v>2.3</v>
      </c>
      <c r="M18" s="1">
        <v>0.4</v>
      </c>
      <c r="N18" s="1">
        <v>5.5</v>
      </c>
    </row>
    <row r="19" spans="1:14" ht="11.25">
      <c r="A19" s="4" t="s">
        <v>19</v>
      </c>
      <c r="B19" s="1">
        <v>0.3</v>
      </c>
      <c r="C19" s="1">
        <v>1.1</v>
      </c>
      <c r="D19" s="1">
        <v>1.4</v>
      </c>
      <c r="E19" s="1">
        <v>3</v>
      </c>
      <c r="F19" s="1">
        <v>6.1</v>
      </c>
      <c r="G19" s="1">
        <v>9.2</v>
      </c>
      <c r="H19" s="1">
        <v>12.1</v>
      </c>
      <c r="I19" s="1">
        <v>12.5</v>
      </c>
      <c r="J19" s="1">
        <v>10.1</v>
      </c>
      <c r="K19" s="1">
        <v>6.5</v>
      </c>
      <c r="L19" s="1">
        <v>2.4</v>
      </c>
      <c r="M19" s="1">
        <v>0.4</v>
      </c>
      <c r="N19" s="1">
        <v>5.4</v>
      </c>
    </row>
    <row r="20" spans="1:14" ht="11.25">
      <c r="A20" s="4" t="s">
        <v>20</v>
      </c>
      <c r="B20" s="1">
        <v>-0.2</v>
      </c>
      <c r="C20" s="1">
        <v>0.5</v>
      </c>
      <c r="D20" s="1">
        <v>1.7</v>
      </c>
      <c r="E20" s="1">
        <v>3.2</v>
      </c>
      <c r="F20" s="1">
        <v>6.5</v>
      </c>
      <c r="G20" s="1">
        <v>9.2</v>
      </c>
      <c r="H20" s="1">
        <v>11.7</v>
      </c>
      <c r="I20" s="1">
        <v>11.5</v>
      </c>
      <c r="J20" s="1">
        <v>8.6</v>
      </c>
      <c r="K20" s="1">
        <v>4.9</v>
      </c>
      <c r="L20" s="1">
        <v>2.4</v>
      </c>
      <c r="M20" s="1">
        <v>0.1</v>
      </c>
      <c r="N20" s="1">
        <v>5</v>
      </c>
    </row>
    <row r="21" spans="1:14" ht="11.25">
      <c r="A21" s="4" t="s">
        <v>21</v>
      </c>
      <c r="B21" s="1">
        <v>0.3</v>
      </c>
      <c r="C21" s="1">
        <v>1</v>
      </c>
      <c r="D21" s="1">
        <v>1.5</v>
      </c>
      <c r="E21" s="1">
        <v>3.1</v>
      </c>
      <c r="F21" s="1">
        <v>5.9</v>
      </c>
      <c r="G21" s="1">
        <v>9.1</v>
      </c>
      <c r="H21" s="1">
        <v>12</v>
      </c>
      <c r="I21" s="1">
        <v>12.2</v>
      </c>
      <c r="J21" s="1">
        <v>10</v>
      </c>
      <c r="K21" s="1">
        <v>6.2</v>
      </c>
      <c r="L21" s="1">
        <v>2.2</v>
      </c>
      <c r="M21" s="1">
        <v>0.1</v>
      </c>
      <c r="N21" s="1">
        <v>5.3</v>
      </c>
    </row>
    <row r="22" spans="1:14" ht="11.25">
      <c r="A22" s="4" t="s">
        <v>22</v>
      </c>
      <c r="B22" s="1">
        <v>-0.4</v>
      </c>
      <c r="C22" s="1">
        <v>0.1</v>
      </c>
      <c r="D22" s="1">
        <v>0.4</v>
      </c>
      <c r="E22" s="1">
        <v>1.9</v>
      </c>
      <c r="F22" s="1">
        <v>4.5</v>
      </c>
      <c r="G22" s="1">
        <v>7.7</v>
      </c>
      <c r="H22" s="1">
        <v>11.3</v>
      </c>
      <c r="I22" s="1">
        <v>11.8</v>
      </c>
      <c r="J22" s="1">
        <v>9.7</v>
      </c>
      <c r="K22" s="1">
        <v>5.6</v>
      </c>
      <c r="L22" s="1">
        <v>1.2</v>
      </c>
      <c r="M22" s="1">
        <v>-0.6</v>
      </c>
      <c r="N22" s="1">
        <v>4.4</v>
      </c>
    </row>
    <row r="23" spans="1:14" ht="11.25">
      <c r="A23" s="4" t="s">
        <v>23</v>
      </c>
      <c r="B23" s="1">
        <v>-0.2</v>
      </c>
      <c r="C23" s="1">
        <v>0.3</v>
      </c>
      <c r="D23" s="1">
        <v>0.6</v>
      </c>
      <c r="E23" s="1">
        <v>2</v>
      </c>
      <c r="F23" s="1">
        <v>4.6</v>
      </c>
      <c r="G23" s="1">
        <v>7.7</v>
      </c>
      <c r="H23" s="1">
        <v>10.5</v>
      </c>
      <c r="I23" s="1">
        <v>10.8</v>
      </c>
      <c r="J23" s="1">
        <v>8.9</v>
      </c>
      <c r="K23" s="1">
        <v>5.5</v>
      </c>
      <c r="L23" s="1">
        <v>1.5</v>
      </c>
      <c r="M23" s="1">
        <v>-0.4</v>
      </c>
      <c r="N23" s="1">
        <v>4.3</v>
      </c>
    </row>
    <row r="24" spans="1:14" ht="11.25">
      <c r="A24" s="4" t="s">
        <v>24</v>
      </c>
      <c r="B24" s="1">
        <v>-0.5</v>
      </c>
      <c r="C24" s="1">
        <v>0.2</v>
      </c>
      <c r="D24" s="1">
        <v>1.1</v>
      </c>
      <c r="E24" s="1">
        <v>2.7</v>
      </c>
      <c r="F24" s="1">
        <v>5.4</v>
      </c>
      <c r="G24" s="1">
        <v>8.6</v>
      </c>
      <c r="H24" s="1">
        <v>11.1</v>
      </c>
      <c r="I24" s="1">
        <v>11.2</v>
      </c>
      <c r="J24" s="1">
        <v>8.9</v>
      </c>
      <c r="K24" s="1">
        <v>5.4</v>
      </c>
      <c r="L24" s="1">
        <v>1.9</v>
      </c>
      <c r="M24" s="1">
        <v>-0.4</v>
      </c>
      <c r="N24" s="1">
        <v>4.6</v>
      </c>
    </row>
    <row r="25" spans="1:14" ht="11.25">
      <c r="A25" s="4" t="s">
        <v>25</v>
      </c>
      <c r="B25" s="1">
        <v>-0.5</v>
      </c>
      <c r="C25" s="1">
        <v>0.5</v>
      </c>
      <c r="D25" s="1">
        <v>1.2</v>
      </c>
      <c r="E25" s="1">
        <v>2.7</v>
      </c>
      <c r="F25" s="1">
        <v>5.9</v>
      </c>
      <c r="G25" s="1">
        <v>8.6</v>
      </c>
      <c r="H25" s="1">
        <v>10.6</v>
      </c>
      <c r="I25" s="1">
        <v>10.8</v>
      </c>
      <c r="J25" s="1">
        <v>7.8</v>
      </c>
      <c r="K25" s="1">
        <v>4.6</v>
      </c>
      <c r="L25" s="1">
        <v>1.8</v>
      </c>
      <c r="M25" s="1">
        <v>-0.5</v>
      </c>
      <c r="N25" s="1">
        <v>4.5</v>
      </c>
    </row>
    <row r="26" spans="1:14" ht="11.25">
      <c r="A26" s="4" t="s">
        <v>26</v>
      </c>
      <c r="B26" s="1">
        <v>-0.3</v>
      </c>
      <c r="C26" s="1">
        <v>0.3</v>
      </c>
      <c r="D26" s="1">
        <v>1.4</v>
      </c>
      <c r="E26" s="1">
        <v>2.8</v>
      </c>
      <c r="F26" s="1">
        <v>5.5</v>
      </c>
      <c r="G26" s="1">
        <v>8.3</v>
      </c>
      <c r="H26" s="1">
        <v>10.8</v>
      </c>
      <c r="I26" s="1">
        <v>10.8</v>
      </c>
      <c r="J26" s="1">
        <v>7.9</v>
      </c>
      <c r="K26" s="1">
        <v>4.6</v>
      </c>
      <c r="L26" s="1">
        <v>2</v>
      </c>
      <c r="M26" s="1">
        <v>0</v>
      </c>
      <c r="N26" s="1">
        <v>4.5</v>
      </c>
    </row>
    <row r="27" spans="1:14" ht="11.25">
      <c r="A27" s="4" t="s">
        <v>27</v>
      </c>
      <c r="B27" s="1">
        <v>-0.8</v>
      </c>
      <c r="C27" s="1">
        <v>0.1</v>
      </c>
      <c r="D27" s="1">
        <v>0.5</v>
      </c>
      <c r="E27" s="1">
        <v>1.9</v>
      </c>
      <c r="F27" s="1">
        <v>4.7</v>
      </c>
      <c r="G27" s="1">
        <v>7.5</v>
      </c>
      <c r="H27" s="1">
        <v>10.5</v>
      </c>
      <c r="I27" s="1">
        <v>10.9</v>
      </c>
      <c r="J27" s="1">
        <v>8.3</v>
      </c>
      <c r="K27" s="1">
        <v>5.1</v>
      </c>
      <c r="L27" s="1">
        <v>1.5</v>
      </c>
      <c r="M27" s="1">
        <v>-0.6</v>
      </c>
      <c r="N27" s="1">
        <v>4.1</v>
      </c>
    </row>
    <row r="28" spans="1:14" ht="11.25">
      <c r="A28" s="4" t="s">
        <v>28</v>
      </c>
      <c r="B28" s="1">
        <v>-0.1</v>
      </c>
      <c r="C28" s="1">
        <v>0.6</v>
      </c>
      <c r="D28" s="1">
        <v>1.6</v>
      </c>
      <c r="E28" s="1">
        <v>3</v>
      </c>
      <c r="F28" s="1">
        <v>5.9</v>
      </c>
      <c r="G28" s="1">
        <v>9</v>
      </c>
      <c r="H28" s="1">
        <v>11.5</v>
      </c>
      <c r="I28" s="1">
        <v>11.5</v>
      </c>
      <c r="J28" s="1">
        <v>9.3</v>
      </c>
      <c r="K28" s="1">
        <v>5.3</v>
      </c>
      <c r="L28" s="1">
        <v>2.3</v>
      </c>
      <c r="M28" s="1">
        <v>0.3</v>
      </c>
      <c r="N28" s="1">
        <v>5</v>
      </c>
    </row>
    <row r="29" spans="1:14" ht="11.25">
      <c r="A29" s="4" t="s">
        <v>29</v>
      </c>
      <c r="B29" s="1">
        <v>-0.4</v>
      </c>
      <c r="C29" s="1">
        <v>-1.4</v>
      </c>
      <c r="D29" s="1">
        <v>-1</v>
      </c>
      <c r="E29" s="1">
        <v>0.6</v>
      </c>
      <c r="F29" s="1">
        <v>2.4</v>
      </c>
      <c r="G29" s="1">
        <v>6.2</v>
      </c>
      <c r="H29" s="1">
        <v>9.7</v>
      </c>
      <c r="I29" s="1">
        <v>10.1</v>
      </c>
      <c r="J29" s="1">
        <v>7.5</v>
      </c>
      <c r="K29" s="1">
        <v>4.8</v>
      </c>
      <c r="L29" s="1">
        <v>-0.8</v>
      </c>
      <c r="M29" s="1">
        <v>-1.7</v>
      </c>
      <c r="N29" s="1">
        <v>3</v>
      </c>
    </row>
    <row r="30" spans="1:14" ht="11.25">
      <c r="A30" s="4" t="s">
        <v>30</v>
      </c>
      <c r="B30" s="1">
        <v>0.4</v>
      </c>
      <c r="C30" s="1">
        <v>1.5</v>
      </c>
      <c r="D30" s="1">
        <v>2.2</v>
      </c>
      <c r="E30" s="1">
        <v>3.2</v>
      </c>
      <c r="F30" s="1">
        <v>6.4</v>
      </c>
      <c r="G30" s="1">
        <v>9.8</v>
      </c>
      <c r="H30" s="1">
        <v>11.8</v>
      </c>
      <c r="I30" s="1">
        <v>11.6</v>
      </c>
      <c r="J30" s="1">
        <v>9.9</v>
      </c>
      <c r="K30" s="1">
        <v>6</v>
      </c>
      <c r="L30" s="1">
        <v>2.2</v>
      </c>
      <c r="M30" s="1">
        <v>0.8</v>
      </c>
      <c r="N30" s="1">
        <v>5.5</v>
      </c>
    </row>
    <row r="31" spans="1:14" ht="11.25">
      <c r="A31" s="4" t="s">
        <v>31</v>
      </c>
      <c r="B31" s="1">
        <v>-1.2</v>
      </c>
      <c r="C31" s="1">
        <v>-0.5</v>
      </c>
      <c r="D31" s="1">
        <v>0.1</v>
      </c>
      <c r="E31" s="1">
        <v>0.9</v>
      </c>
      <c r="F31" s="1">
        <v>3.3</v>
      </c>
      <c r="G31" s="1">
        <v>7</v>
      </c>
      <c r="H31" s="1">
        <v>10.6</v>
      </c>
      <c r="I31" s="1">
        <v>11</v>
      </c>
      <c r="J31" s="1">
        <v>9.6</v>
      </c>
      <c r="K31" s="1">
        <v>5.7</v>
      </c>
      <c r="L31" s="1">
        <v>0.2</v>
      </c>
      <c r="M31" s="1">
        <v>-0.6</v>
      </c>
      <c r="N31" s="1">
        <v>3.8</v>
      </c>
    </row>
    <row r="32" spans="1:14" ht="11.25">
      <c r="A32" s="4" t="s">
        <v>32</v>
      </c>
      <c r="B32" s="1">
        <v>0.9</v>
      </c>
      <c r="C32" s="1">
        <v>1.5</v>
      </c>
      <c r="D32" s="1">
        <v>2.4</v>
      </c>
      <c r="E32" s="1">
        <v>3.9</v>
      </c>
      <c r="F32" s="1">
        <v>7.3</v>
      </c>
      <c r="G32" s="1">
        <v>9.9</v>
      </c>
      <c r="H32" s="1">
        <v>13.1</v>
      </c>
      <c r="I32" s="1">
        <v>13.6</v>
      </c>
      <c r="J32" s="1">
        <v>10.7</v>
      </c>
      <c r="K32" s="1">
        <v>7.6</v>
      </c>
      <c r="L32" s="1">
        <v>2.5</v>
      </c>
      <c r="M32" s="1">
        <v>1.1</v>
      </c>
      <c r="N32" s="1">
        <v>6.2</v>
      </c>
    </row>
    <row r="33" spans="1:14" ht="11.25">
      <c r="A33" s="4" t="s">
        <v>33</v>
      </c>
      <c r="B33" s="1">
        <v>-0.5</v>
      </c>
      <c r="C33" s="1">
        <v>0.3</v>
      </c>
      <c r="D33" s="1">
        <v>0.7</v>
      </c>
      <c r="E33" s="1">
        <v>2.3</v>
      </c>
      <c r="F33" s="1">
        <v>4.5</v>
      </c>
      <c r="G33" s="1">
        <v>7.2</v>
      </c>
      <c r="H33" s="1">
        <v>9.6</v>
      </c>
      <c r="I33" s="1">
        <v>9.6</v>
      </c>
      <c r="J33" s="1">
        <v>7.4</v>
      </c>
      <c r="K33" s="1">
        <v>4.4</v>
      </c>
      <c r="L33" s="1">
        <v>1.5</v>
      </c>
      <c r="M33" s="1">
        <v>-0.4</v>
      </c>
      <c r="N33" s="1">
        <v>3.9</v>
      </c>
    </row>
    <row r="34" spans="1:14" ht="11.25">
      <c r="A34" s="4" t="s">
        <v>34</v>
      </c>
      <c r="B34" s="1">
        <v>-1.1</v>
      </c>
      <c r="C34" s="1">
        <v>-1</v>
      </c>
      <c r="D34" s="1">
        <v>0</v>
      </c>
      <c r="E34" s="1">
        <v>1.2</v>
      </c>
      <c r="F34" s="1">
        <v>4.1</v>
      </c>
      <c r="G34" s="1">
        <v>7.3</v>
      </c>
      <c r="H34" s="1">
        <v>10.2</v>
      </c>
      <c r="I34" s="1">
        <v>10.1</v>
      </c>
      <c r="J34" s="1">
        <v>7.7</v>
      </c>
      <c r="K34" s="1">
        <v>4.6</v>
      </c>
      <c r="L34" s="1">
        <v>1.3</v>
      </c>
      <c r="M34" s="1">
        <v>-0.8</v>
      </c>
      <c r="N34" s="1">
        <v>3.6</v>
      </c>
    </row>
    <row r="35" spans="1:14" ht="11.25">
      <c r="A35" s="4" t="s">
        <v>35</v>
      </c>
      <c r="B35" s="1">
        <v>0.2</v>
      </c>
      <c r="C35" s="1">
        <v>0.8</v>
      </c>
      <c r="D35" s="1">
        <v>1.2</v>
      </c>
      <c r="E35" s="1">
        <v>2.3</v>
      </c>
      <c r="F35" s="1">
        <v>5.5</v>
      </c>
      <c r="G35" s="1">
        <v>8.8</v>
      </c>
      <c r="H35" s="1">
        <v>11.8</v>
      </c>
      <c r="I35" s="1">
        <v>11.9</v>
      </c>
      <c r="J35" s="1">
        <v>9.3</v>
      </c>
      <c r="K35" s="1">
        <v>6</v>
      </c>
      <c r="L35" s="1">
        <v>2</v>
      </c>
      <c r="M35" s="1">
        <v>0.3</v>
      </c>
      <c r="N35" s="1">
        <v>5</v>
      </c>
    </row>
    <row r="36" spans="1:14" ht="11.25">
      <c r="A36" s="4" t="s">
        <v>36</v>
      </c>
      <c r="B36" s="1">
        <v>-1.2</v>
      </c>
      <c r="C36" s="1">
        <v>-0.5</v>
      </c>
      <c r="D36" s="1">
        <v>0</v>
      </c>
      <c r="E36" s="1">
        <v>1.4</v>
      </c>
      <c r="F36" s="1">
        <v>4</v>
      </c>
      <c r="G36" s="1">
        <v>7.1</v>
      </c>
      <c r="H36" s="1">
        <v>9.6</v>
      </c>
      <c r="I36" s="1">
        <v>9.7</v>
      </c>
      <c r="J36" s="1">
        <v>7.5</v>
      </c>
      <c r="K36" s="1">
        <v>4</v>
      </c>
      <c r="L36" s="1">
        <v>1.1</v>
      </c>
      <c r="M36" s="1">
        <v>-0.8</v>
      </c>
      <c r="N36" s="1">
        <v>3.5</v>
      </c>
    </row>
    <row r="38" spans="1:14" ht="11.25">
      <c r="A38" s="4" t="s">
        <v>37</v>
      </c>
      <c r="B38" s="1">
        <v>1.7</v>
      </c>
      <c r="C38" s="1">
        <v>2.1</v>
      </c>
      <c r="D38" s="1">
        <v>2.4</v>
      </c>
      <c r="E38" s="1">
        <v>3.3</v>
      </c>
      <c r="F38" s="1">
        <v>6.4</v>
      </c>
      <c r="G38" s="1">
        <v>9.6</v>
      </c>
      <c r="H38" s="1">
        <v>12.3</v>
      </c>
      <c r="I38" s="1">
        <v>11.6</v>
      </c>
      <c r="J38" s="1">
        <v>10.3</v>
      </c>
      <c r="K38" s="1">
        <v>6.5</v>
      </c>
      <c r="L38" s="1">
        <v>1.9</v>
      </c>
      <c r="M38" s="1">
        <v>0.6</v>
      </c>
      <c r="N38" s="1">
        <v>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39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1">
        <f>('[1]843'!B4-'[1]cld_topo_canopy_sloped'!B4)/'[1]843'!B4</f>
        <v>0.2533005079622834</v>
      </c>
      <c r="C4" s="11">
        <f>('[1]843'!C4-'[1]cld_topo_canopy_sloped'!C4)/'[1]843'!C4</f>
        <v>0.20597790065790111</v>
      </c>
      <c r="D4" s="11">
        <f>('[1]843'!D4-'[1]cld_topo_canopy_sloped'!D4)/'[1]843'!D4</f>
        <v>0.1662050247581236</v>
      </c>
      <c r="E4" s="11">
        <f>('[1]843'!E4-'[1]cld_topo_canopy_sloped'!E4)/'[1]843'!E4</f>
        <v>0.14451191490547302</v>
      </c>
      <c r="F4" s="11">
        <f>('[1]843'!F4-'[1]cld_topo_canopy_sloped'!F4)/'[1]843'!F4</f>
        <v>0.1395236547305126</v>
      </c>
      <c r="G4" s="11">
        <f>('[1]843'!G4-'[1]cld_topo_canopy_sloped'!G4)/'[1]843'!G4</f>
        <v>0.13347016573358852</v>
      </c>
      <c r="H4" s="11">
        <f>('[1]843'!H4-'[1]cld_topo_canopy_sloped'!H4)/'[1]843'!H4</f>
        <v>0.12604479323966386</v>
      </c>
      <c r="I4" s="11">
        <f>('[1]843'!I4-'[1]cld_topo_canopy_sloped'!I4)/'[1]843'!I4</f>
        <v>0.12389240217985088</v>
      </c>
      <c r="J4" s="11">
        <f>('[1]843'!J4-'[1]cld_topo_canopy_sloped'!J4)/'[1]843'!J4</f>
        <v>0.13196686391332246</v>
      </c>
      <c r="K4" s="11">
        <f>('[1]843'!K4-'[1]cld_topo_canopy_sloped'!K4)/'[1]843'!K4</f>
        <v>0.16222704211131286</v>
      </c>
      <c r="L4" s="11">
        <f>('[1]843'!L4-'[1]cld_topo_canopy_sloped'!L4)/'[1]843'!L4</f>
        <v>0.23333690738885843</v>
      </c>
      <c r="M4" s="11">
        <f>('[1]843'!M4-'[1]cld_topo_canopy_sloped'!M4)/'[1]843'!M4</f>
        <v>0.24988051845565687</v>
      </c>
      <c r="N4" s="9"/>
    </row>
    <row r="5" spans="1:14" ht="11.25">
      <c r="A5" s="4" t="s">
        <v>5</v>
      </c>
      <c r="B5" s="11">
        <f>('[1]843'!B5-'[1]cld_topo_canopy_sloped'!B5)/'[1]843'!B5</f>
        <v>0.6917398510536442</v>
      </c>
      <c r="C5" s="11">
        <f>('[1]843'!C5-'[1]cld_topo_canopy_sloped'!C5)/'[1]843'!C5</f>
        <v>0.7401652540961572</v>
      </c>
      <c r="D5" s="11">
        <f>('[1]843'!D5-'[1]cld_topo_canopy_sloped'!D5)/'[1]843'!D5</f>
        <v>0.781004232983258</v>
      </c>
      <c r="E5" s="11">
        <f>('[1]843'!E5-'[1]cld_topo_canopy_sloped'!E5)/'[1]843'!E5</f>
        <v>0.7073154275829943</v>
      </c>
      <c r="F5" s="11">
        <f>('[1]843'!F5-'[1]cld_topo_canopy_sloped'!F5)/'[1]843'!F5</f>
        <v>0.6400369842617828</v>
      </c>
      <c r="G5" s="11">
        <f>('[1]843'!G5-'[1]cld_topo_canopy_sloped'!G5)/'[1]843'!G5</f>
        <v>0.6444093097005398</v>
      </c>
      <c r="H5" s="11">
        <f>('[1]843'!H5-'[1]cld_topo_canopy_sloped'!H5)/'[1]843'!H5</f>
        <v>0.6522669821512643</v>
      </c>
      <c r="I5" s="11">
        <f>('[1]843'!I5-'[1]cld_topo_canopy_sloped'!I5)/'[1]843'!I5</f>
        <v>0.6591417424798619</v>
      </c>
      <c r="J5" s="11">
        <f>('[1]843'!J5-'[1]cld_topo_canopy_sloped'!J5)/'[1]843'!J5</f>
        <v>0.7409195016947913</v>
      </c>
      <c r="K5" s="11">
        <f>('[1]843'!K5-'[1]cld_topo_canopy_sloped'!K5)/'[1]843'!K5</f>
        <v>0.7962101563872668</v>
      </c>
      <c r="L5" s="11">
        <f>('[1]843'!L5-'[1]cld_topo_canopy_sloped'!L5)/'[1]843'!L5</f>
        <v>0.7282019001938896</v>
      </c>
      <c r="M5" s="11">
        <f>('[1]843'!M5-'[1]cld_topo_canopy_sloped'!M5)/'[1]843'!M5</f>
        <v>0.6759165858014057</v>
      </c>
      <c r="N5" s="9"/>
    </row>
    <row r="6" spans="1:14" ht="11.25">
      <c r="A6" s="4" t="s">
        <v>6</v>
      </c>
      <c r="B6" s="11">
        <f>('[1]843'!B6-'[1]cld_topo_canopy_sloped'!B6)/'[1]843'!B6</f>
        <v>0.23072625767888144</v>
      </c>
      <c r="C6" s="11">
        <f>('[1]843'!C6-'[1]cld_topo_canopy_sloped'!C6)/'[1]843'!C6</f>
        <v>0.2157968770754465</v>
      </c>
      <c r="D6" s="11">
        <f>('[1]843'!D6-'[1]cld_topo_canopy_sloped'!D6)/'[1]843'!D6</f>
        <v>0.18614126108963527</v>
      </c>
      <c r="E6" s="11">
        <f>('[1]843'!E6-'[1]cld_topo_canopy_sloped'!E6)/'[1]843'!E6</f>
        <v>0.1586978024265522</v>
      </c>
      <c r="F6" s="11">
        <f>('[1]843'!F6-'[1]cld_topo_canopy_sloped'!F6)/'[1]843'!F6</f>
        <v>0.14428305793941837</v>
      </c>
      <c r="G6" s="11">
        <f>('[1]843'!G6-'[1]cld_topo_canopy_sloped'!G6)/'[1]843'!G6</f>
        <v>0.13424463866739564</v>
      </c>
      <c r="H6" s="11">
        <f>('[1]843'!H6-'[1]cld_topo_canopy_sloped'!H6)/'[1]843'!H6</f>
        <v>0.11986144904463747</v>
      </c>
      <c r="I6" s="11">
        <f>('[1]843'!I6-'[1]cld_topo_canopy_sloped'!I6)/'[1]843'!I6</f>
        <v>0.11235155912344118</v>
      </c>
      <c r="J6" s="11">
        <f>('[1]843'!J6-'[1]cld_topo_canopy_sloped'!J6)/'[1]843'!J6</f>
        <v>0.13330452911993168</v>
      </c>
      <c r="K6" s="11">
        <f>('[1]843'!K6-'[1]cld_topo_canopy_sloped'!K6)/'[1]843'!K6</f>
        <v>0.18220995352187375</v>
      </c>
      <c r="L6" s="11">
        <f>('[1]843'!L6-'[1]cld_topo_canopy_sloped'!L6)/'[1]843'!L6</f>
        <v>0.22079190238305704</v>
      </c>
      <c r="M6" s="11">
        <f>('[1]843'!M6-'[1]cld_topo_canopy_sloped'!M6)/'[1]843'!M6</f>
        <v>0.23202052906684004</v>
      </c>
      <c r="N6" s="9"/>
    </row>
    <row r="7" spans="1:14" ht="11.25">
      <c r="A7" s="4" t="s">
        <v>7</v>
      </c>
      <c r="B7" s="11">
        <f>('[1]843'!B7-'[1]cld_topo_canopy_sloped'!B7)/'[1]843'!B7</f>
        <v>0.06858381508827263</v>
      </c>
      <c r="C7" s="11">
        <f>('[1]843'!C7-'[1]cld_topo_canopy_sloped'!C7)/'[1]843'!C7</f>
        <v>0.04710319145375793</v>
      </c>
      <c r="D7" s="11">
        <f>('[1]843'!D7-'[1]cld_topo_canopy_sloped'!D7)/'[1]843'!D7</f>
        <v>0.037197086513174646</v>
      </c>
      <c r="E7" s="11">
        <f>('[1]843'!E7-'[1]cld_topo_canopy_sloped'!E7)/'[1]843'!E7</f>
        <v>0.05423946744498846</v>
      </c>
      <c r="F7" s="11">
        <f>('[1]843'!F7-'[1]cld_topo_canopy_sloped'!F7)/'[1]843'!F7</f>
        <v>0.07265676916026549</v>
      </c>
      <c r="G7" s="11">
        <f>('[1]843'!G7-'[1]cld_topo_canopy_sloped'!G7)/'[1]843'!G7</f>
        <v>0.0713793322525378</v>
      </c>
      <c r="H7" s="11">
        <f>('[1]843'!H7-'[1]cld_topo_canopy_sloped'!H7)/'[1]843'!H7</f>
        <v>0.0524865819724081</v>
      </c>
      <c r="I7" s="11">
        <f>('[1]843'!I7-'[1]cld_topo_canopy_sloped'!I7)/'[1]843'!I7</f>
        <v>0.01908854635738042</v>
      </c>
      <c r="J7" s="11">
        <f>('[1]843'!J7-'[1]cld_topo_canopy_sloped'!J7)/'[1]843'!J7</f>
        <v>-0.020626313252765115</v>
      </c>
      <c r="K7" s="11">
        <f>('[1]843'!K7-'[1]cld_topo_canopy_sloped'!K7)/'[1]843'!K7</f>
        <v>-0.013093058290723443</v>
      </c>
      <c r="L7" s="11">
        <f>('[1]843'!L7-'[1]cld_topo_canopy_sloped'!L7)/'[1]843'!L7</f>
        <v>0.03260211227166847</v>
      </c>
      <c r="M7" s="11">
        <f>('[1]843'!M7-'[1]cld_topo_canopy_sloped'!M7)/'[1]843'!M7</f>
        <v>0.05403577614596827</v>
      </c>
      <c r="N7" s="9"/>
    </row>
    <row r="8" spans="1:14" ht="11.25">
      <c r="A8" s="4" t="s">
        <v>8</v>
      </c>
      <c r="B8" s="11">
        <f>('[1]843'!B8-'[1]cld_topo_canopy_sloped'!B8)/'[1]843'!B8</f>
        <v>0.1590099172105877</v>
      </c>
      <c r="C8" s="11">
        <f>('[1]843'!C8-'[1]cld_topo_canopy_sloped'!C8)/'[1]843'!C8</f>
        <v>0.15011219258925207</v>
      </c>
      <c r="D8" s="11">
        <f>('[1]843'!D8-'[1]cld_topo_canopy_sloped'!D8)/'[1]843'!D8</f>
        <v>0.12869778515425295</v>
      </c>
      <c r="E8" s="11">
        <f>('[1]843'!E8-'[1]cld_topo_canopy_sloped'!E8)/'[1]843'!E8</f>
        <v>0.10545857461248485</v>
      </c>
      <c r="F8" s="11">
        <f>('[1]843'!F8-'[1]cld_topo_canopy_sloped'!F8)/'[1]843'!F8</f>
        <v>0.10956057871793627</v>
      </c>
      <c r="G8" s="11">
        <f>('[1]843'!G8-'[1]cld_topo_canopy_sloped'!G8)/'[1]843'!G8</f>
        <v>0.13335879177863147</v>
      </c>
      <c r="H8" s="11">
        <f>('[1]843'!H8-'[1]cld_topo_canopy_sloped'!H8)/'[1]843'!H8</f>
        <v>0.13197766620963267</v>
      </c>
      <c r="I8" s="11">
        <f>('[1]843'!I8-'[1]cld_topo_canopy_sloped'!I8)/'[1]843'!I8</f>
        <v>0.10168058695134681</v>
      </c>
      <c r="J8" s="11">
        <f>('[1]843'!J8-'[1]cld_topo_canopy_sloped'!J8)/'[1]843'!J8</f>
        <v>0.09789840301891635</v>
      </c>
      <c r="K8" s="11">
        <f>('[1]843'!K8-'[1]cld_topo_canopy_sloped'!K8)/'[1]843'!K8</f>
        <v>0.13947967687680385</v>
      </c>
      <c r="L8" s="11">
        <f>('[1]843'!L8-'[1]cld_topo_canopy_sloped'!L8)/'[1]843'!L8</f>
        <v>0.13828109051252177</v>
      </c>
      <c r="M8" s="11">
        <f>('[1]843'!M8-'[1]cld_topo_canopy_sloped'!M8)/'[1]843'!M8</f>
        <v>0.1669817129637611</v>
      </c>
      <c r="N8" s="9"/>
    </row>
    <row r="9" spans="1:14" ht="11.25">
      <c r="A9" s="4" t="s">
        <v>9</v>
      </c>
      <c r="B9" s="11">
        <f>('[1]843'!B9-'[1]cld_topo_canopy_sloped'!B9)/'[1]843'!B9</f>
        <v>0.5895287741702759</v>
      </c>
      <c r="C9" s="11">
        <f>('[1]843'!C9-'[1]cld_topo_canopy_sloped'!C9)/'[1]843'!C9</f>
        <v>0.6120696045327559</v>
      </c>
      <c r="D9" s="11">
        <f>('[1]843'!D9-'[1]cld_topo_canopy_sloped'!D9)/'[1]843'!D9</f>
        <v>0.6058746094820785</v>
      </c>
      <c r="E9" s="11">
        <f>('[1]843'!E9-'[1]cld_topo_canopy_sloped'!E9)/'[1]843'!E9</f>
        <v>0.5715197020433261</v>
      </c>
      <c r="F9" s="11">
        <f>('[1]843'!F9-'[1]cld_topo_canopy_sloped'!F9)/'[1]843'!F9</f>
        <v>0.5324202144324099</v>
      </c>
      <c r="G9" s="11">
        <f>('[1]843'!G9-'[1]cld_topo_canopy_sloped'!G9)/'[1]843'!G9</f>
        <v>0.4341598934511564</v>
      </c>
      <c r="H9" s="11">
        <f>('[1]843'!H9-'[1]cld_topo_canopy_sloped'!H9)/'[1]843'!H9</f>
        <v>0.4270791498524277</v>
      </c>
      <c r="I9" s="11">
        <f>('[1]843'!I9-'[1]cld_topo_canopy_sloped'!I9)/'[1]843'!I9</f>
        <v>0.523502681812562</v>
      </c>
      <c r="J9" s="11">
        <f>('[1]843'!J9-'[1]cld_topo_canopy_sloped'!J9)/'[1]843'!J9</f>
        <v>0.5563659843199338</v>
      </c>
      <c r="K9" s="11">
        <f>('[1]843'!K9-'[1]cld_topo_canopy_sloped'!K9)/'[1]843'!K9</f>
        <v>0.6065276741244846</v>
      </c>
      <c r="L9" s="11">
        <f>('[1]843'!L9-'[1]cld_topo_canopy_sloped'!L9)/'[1]843'!L9</f>
        <v>0.6090242538838894</v>
      </c>
      <c r="M9" s="11">
        <f>('[1]843'!M9-'[1]cld_topo_canopy_sloped'!M9)/'[1]843'!M9</f>
        <v>0.5839615622479928</v>
      </c>
      <c r="N9" s="9"/>
    </row>
    <row r="10" spans="1:14" ht="11.25">
      <c r="A10" s="4" t="s">
        <v>10</v>
      </c>
      <c r="B10" s="11">
        <f>('[1]843'!B10-'[1]cld_topo_canopy_sloped'!B10)/'[1]843'!B10</f>
        <v>0.8005902411713269</v>
      </c>
      <c r="C10" s="11">
        <f>('[1]843'!C10-'[1]cld_topo_canopy_sloped'!C10)/'[1]843'!C10</f>
        <v>0.7884888839350696</v>
      </c>
      <c r="D10" s="11">
        <f>('[1]843'!D10-'[1]cld_topo_canopy_sloped'!D10)/'[1]843'!D10</f>
        <v>0.7966243533660728</v>
      </c>
      <c r="E10" s="11">
        <f>('[1]843'!E10-'[1]cld_topo_canopy_sloped'!E10)/'[1]843'!E10</f>
        <v>0.8143359395202107</v>
      </c>
      <c r="F10" s="11">
        <f>('[1]843'!F10-'[1]cld_topo_canopy_sloped'!F10)/'[1]843'!F10</f>
        <v>0.7704231708110895</v>
      </c>
      <c r="G10" s="11">
        <f>('[1]843'!G10-'[1]cld_topo_canopy_sloped'!G10)/'[1]843'!G10</f>
        <v>0.7504762228033595</v>
      </c>
      <c r="H10" s="11">
        <f>('[1]843'!H10-'[1]cld_topo_canopy_sloped'!H10)/'[1]843'!H10</f>
        <v>0.7437167488988135</v>
      </c>
      <c r="I10" s="11">
        <f>('[1]843'!I10-'[1]cld_topo_canopy_sloped'!I10)/'[1]843'!I10</f>
        <v>0.7713266123940427</v>
      </c>
      <c r="J10" s="11">
        <f>('[1]843'!J10-'[1]cld_topo_canopy_sloped'!J10)/'[1]843'!J10</f>
        <v>0.8229289782068541</v>
      </c>
      <c r="K10" s="11">
        <f>('[1]843'!K10-'[1]cld_topo_canopy_sloped'!K10)/'[1]843'!K10</f>
        <v>0.7956283938188722</v>
      </c>
      <c r="L10" s="11">
        <f>('[1]843'!L10-'[1]cld_topo_canopy_sloped'!L10)/'[1]843'!L10</f>
        <v>0.7919697163669778</v>
      </c>
      <c r="M10" s="11">
        <f>('[1]843'!M10-'[1]cld_topo_canopy_sloped'!M10)/'[1]843'!M10</f>
        <v>0.7936194477832071</v>
      </c>
      <c r="N10" s="9"/>
    </row>
    <row r="11" spans="1:14" ht="11.25">
      <c r="A11" s="4" t="s">
        <v>11</v>
      </c>
      <c r="B11" s="11">
        <f>('[1]843'!B11-'[1]cld_topo_canopy_sloped'!B11)/'[1]843'!B11</f>
        <v>0.7884265059940347</v>
      </c>
      <c r="C11" s="11">
        <f>('[1]843'!C11-'[1]cld_topo_canopy_sloped'!C11)/'[1]843'!C11</f>
        <v>0.840132610227616</v>
      </c>
      <c r="D11" s="11">
        <f>('[1]843'!D11-'[1]cld_topo_canopy_sloped'!D11)/'[1]843'!D11</f>
        <v>0.8651956462463732</v>
      </c>
      <c r="E11" s="11">
        <f>('[1]843'!E11-'[1]cld_topo_canopy_sloped'!E11)/'[1]843'!E11</f>
        <v>0.8605704150310048</v>
      </c>
      <c r="F11" s="11">
        <f>('[1]843'!F11-'[1]cld_topo_canopy_sloped'!F11)/'[1]843'!F11</f>
        <v>0.8122311245883829</v>
      </c>
      <c r="G11" s="11">
        <f>('[1]843'!G11-'[1]cld_topo_canopy_sloped'!G11)/'[1]843'!G11</f>
        <v>0.7927609137039738</v>
      </c>
      <c r="H11" s="11">
        <f>('[1]843'!H11-'[1]cld_topo_canopy_sloped'!H11)/'[1]843'!H11</f>
        <v>0.7948990788961482</v>
      </c>
      <c r="I11" s="11">
        <f>('[1]843'!I11-'[1]cld_topo_canopy_sloped'!I11)/'[1]843'!I11</f>
        <v>0.8169665868741884</v>
      </c>
      <c r="J11" s="11">
        <f>('[1]843'!J11-'[1]cld_topo_canopy_sloped'!J11)/'[1]843'!J11</f>
        <v>0.8825138849889703</v>
      </c>
      <c r="K11" s="11">
        <f>('[1]843'!K11-'[1]cld_topo_canopy_sloped'!K11)/'[1]843'!K11</f>
        <v>0.8708704548136744</v>
      </c>
      <c r="L11" s="11">
        <f>('[1]843'!L11-'[1]cld_topo_canopy_sloped'!L11)/'[1]843'!L11</f>
        <v>0.813794682030917</v>
      </c>
      <c r="M11" s="11">
        <f>('[1]843'!M11-'[1]cld_topo_canopy_sloped'!M11)/'[1]843'!M11</f>
        <v>0.7718874058727432</v>
      </c>
      <c r="N11" s="9"/>
    </row>
    <row r="12" spans="1:14" ht="11.25">
      <c r="A12" s="4" t="s">
        <v>12</v>
      </c>
      <c r="B12" s="11">
        <f>('[1]843'!B12-'[1]cld_topo_canopy_sloped'!B12)/'[1]843'!B12</f>
        <v>0.9024260852850506</v>
      </c>
      <c r="C12" s="11">
        <f>('[1]843'!C12-'[1]cld_topo_canopy_sloped'!C12)/'[1]843'!C12</f>
        <v>0.9114835803701282</v>
      </c>
      <c r="D12" s="11">
        <f>('[1]843'!D12-'[1]cld_topo_canopy_sloped'!D12)/'[1]843'!D12</f>
        <v>0.9240831440146103</v>
      </c>
      <c r="E12" s="11">
        <f>('[1]843'!E12-'[1]cld_topo_canopy_sloped'!E12)/'[1]843'!E12</f>
        <v>0.9138277252407364</v>
      </c>
      <c r="F12" s="11">
        <f>('[1]843'!F12-'[1]cld_topo_canopy_sloped'!F12)/'[1]843'!F12</f>
        <v>0.8735082786619656</v>
      </c>
      <c r="G12" s="11">
        <f>('[1]843'!G12-'[1]cld_topo_canopy_sloped'!G12)/'[1]843'!G12</f>
        <v>0.8998205945225112</v>
      </c>
      <c r="H12" s="11">
        <f>('[1]843'!H12-'[1]cld_topo_canopy_sloped'!H12)/'[1]843'!H12</f>
        <v>0.8964785023136355</v>
      </c>
      <c r="I12" s="11">
        <f>('[1]843'!I12-'[1]cld_topo_canopy_sloped'!I12)/'[1]843'!I12</f>
        <v>0.8733720168381</v>
      </c>
      <c r="J12" s="11">
        <f>('[1]843'!J12-'[1]cld_topo_canopy_sloped'!J12)/'[1]843'!J12</f>
        <v>0.9241722725082586</v>
      </c>
      <c r="K12" s="11">
        <f>('[1]843'!K12-'[1]cld_topo_canopy_sloped'!K12)/'[1]843'!K12</f>
        <v>0.9263128391168544</v>
      </c>
      <c r="L12" s="11">
        <f>('[1]843'!L12-'[1]cld_topo_canopy_sloped'!L12)/'[1]843'!L12</f>
        <v>0.9051177360222694</v>
      </c>
      <c r="M12" s="11">
        <f>('[1]843'!M12-'[1]cld_topo_canopy_sloped'!M12)/'[1]843'!M12</f>
        <v>0.8866030921545954</v>
      </c>
      <c r="N12" s="9"/>
    </row>
    <row r="13" spans="1:14" ht="11.25">
      <c r="A13" s="4" t="s">
        <v>13</v>
      </c>
      <c r="B13" s="11">
        <f>('[1]843'!B13-'[1]cld_topo_canopy_sloped'!B13)/'[1]843'!B13</f>
        <v>0.823625114914716</v>
      </c>
      <c r="C13" s="11">
        <f>('[1]843'!C13-'[1]cld_topo_canopy_sloped'!C13)/'[1]843'!C13</f>
        <v>0.841665634752128</v>
      </c>
      <c r="D13" s="11">
        <f>('[1]843'!D13-'[1]cld_topo_canopy_sloped'!D13)/'[1]843'!D13</f>
        <v>0.8642142197907434</v>
      </c>
      <c r="E13" s="11">
        <f>('[1]843'!E13-'[1]cld_topo_canopy_sloped'!E13)/'[1]843'!E13</f>
        <v>0.8808362973524619</v>
      </c>
      <c r="F13" s="11">
        <f>('[1]843'!F13-'[1]cld_topo_canopy_sloped'!F13)/'[1]843'!F13</f>
        <v>0.8634925692644745</v>
      </c>
      <c r="G13" s="11">
        <f>('[1]843'!G13-'[1]cld_topo_canopy_sloped'!G13)/'[1]843'!G13</f>
        <v>0.847459789752455</v>
      </c>
      <c r="H13" s="11">
        <f>('[1]843'!H13-'[1]cld_topo_canopy_sloped'!H13)/'[1]843'!H13</f>
        <v>0.8412278295199486</v>
      </c>
      <c r="I13" s="11">
        <f>('[1]843'!I13-'[1]cld_topo_canopy_sloped'!I13)/'[1]843'!I13</f>
        <v>0.8855301666408122</v>
      </c>
      <c r="J13" s="11">
        <f>('[1]843'!J13-'[1]cld_topo_canopy_sloped'!J13)/'[1]843'!J13</f>
        <v>0.881289032282486</v>
      </c>
      <c r="K13" s="11">
        <f>('[1]843'!K13-'[1]cld_topo_canopy_sloped'!K13)/'[1]843'!K13</f>
        <v>0.851940607358816</v>
      </c>
      <c r="L13" s="11">
        <f>('[1]843'!L13-'[1]cld_topo_canopy_sloped'!L13)/'[1]843'!L13</f>
        <v>0.845461089848498</v>
      </c>
      <c r="M13" s="11">
        <f>('[1]843'!M13-'[1]cld_topo_canopy_sloped'!M13)/'[1]843'!M13</f>
        <v>0.8110755127240695</v>
      </c>
      <c r="N13" s="9"/>
    </row>
    <row r="14" spans="1:14" ht="11.25">
      <c r="A14" s="4" t="s">
        <v>14</v>
      </c>
      <c r="B14" s="11">
        <f>('[1]843'!B14-'[1]cld_topo_canopy_sloped'!B14)/'[1]843'!B14</f>
        <v>0.8297556518306001</v>
      </c>
      <c r="C14" s="11">
        <f>('[1]843'!C14-'[1]cld_topo_canopy_sloped'!C14)/'[1]843'!C14</f>
        <v>0.8967445022915992</v>
      </c>
      <c r="D14" s="11">
        <f>('[1]843'!D14-'[1]cld_topo_canopy_sloped'!D14)/'[1]843'!D14</f>
        <v>0.9131641392767421</v>
      </c>
      <c r="E14" s="11">
        <f>('[1]843'!E14-'[1]cld_topo_canopy_sloped'!E14)/'[1]843'!E14</f>
        <v>0.8859655402806849</v>
      </c>
      <c r="F14" s="11">
        <f>('[1]843'!F14-'[1]cld_topo_canopy_sloped'!F14)/'[1]843'!F14</f>
        <v>0.8669823792648839</v>
      </c>
      <c r="G14" s="11">
        <f>('[1]843'!G14-'[1]cld_topo_canopy_sloped'!G14)/'[1]843'!G14</f>
        <v>0.8903843551880941</v>
      </c>
      <c r="H14" s="11">
        <f>('[1]843'!H14-'[1]cld_topo_canopy_sloped'!H14)/'[1]843'!H14</f>
        <v>0.889621612544437</v>
      </c>
      <c r="I14" s="11">
        <f>('[1]843'!I14-'[1]cld_topo_canopy_sloped'!I14)/'[1]843'!I14</f>
        <v>0.8663232941335944</v>
      </c>
      <c r="J14" s="11">
        <f>('[1]843'!J14-'[1]cld_topo_canopy_sloped'!J14)/'[1]843'!J14</f>
        <v>0.8884909988644807</v>
      </c>
      <c r="K14" s="11">
        <f>('[1]843'!K14-'[1]cld_topo_canopy_sloped'!K14)/'[1]843'!K14</f>
        <v>0.9086368553678136</v>
      </c>
      <c r="L14" s="11">
        <f>('[1]843'!L14-'[1]cld_topo_canopy_sloped'!L14)/'[1]843'!L14</f>
        <v>0.8687674652351148</v>
      </c>
      <c r="M14" s="11">
        <f>('[1]843'!M14-'[1]cld_topo_canopy_sloped'!M14)/'[1]843'!M14</f>
        <v>0.779733652573157</v>
      </c>
      <c r="N14" s="9"/>
    </row>
    <row r="15" spans="1:14" ht="11.25">
      <c r="A15" s="4" t="s">
        <v>15</v>
      </c>
      <c r="B15" s="11">
        <f>('[1]843'!B15-'[1]cld_topo_canopy_sloped'!B15)/'[1]843'!B15</f>
        <v>0.8152430135630424</v>
      </c>
      <c r="C15" s="11">
        <f>('[1]843'!C15-'[1]cld_topo_canopy_sloped'!C15)/'[1]843'!C15</f>
        <v>0.8725968015915647</v>
      </c>
      <c r="D15" s="11">
        <f>('[1]843'!D15-'[1]cld_topo_canopy_sloped'!D15)/'[1]843'!D15</f>
        <v>0.8992038025018263</v>
      </c>
      <c r="E15" s="11">
        <f>('[1]843'!E15-'[1]cld_topo_canopy_sloped'!E15)/'[1]843'!E15</f>
        <v>0.8966001973166755</v>
      </c>
      <c r="F15" s="11">
        <f>('[1]843'!F15-'[1]cld_topo_canopy_sloped'!F15)/'[1]843'!F15</f>
        <v>0.8804891450972219</v>
      </c>
      <c r="G15" s="11">
        <f>('[1]843'!G15-'[1]cld_topo_canopy_sloped'!G15)/'[1]843'!G15</f>
        <v>0.9022578012363891</v>
      </c>
      <c r="H15" s="11">
        <f>('[1]843'!H15-'[1]cld_topo_canopy_sloped'!H15)/'[1]843'!H15</f>
        <v>0.9086704528523176</v>
      </c>
      <c r="I15" s="11">
        <f>('[1]843'!I15-'[1]cld_topo_canopy_sloped'!I15)/'[1]843'!I15</f>
        <v>0.8978081188891316</v>
      </c>
      <c r="J15" s="11">
        <f>('[1]843'!J15-'[1]cld_topo_canopy_sloped'!J15)/'[1]843'!J15</f>
        <v>0.91330911741143</v>
      </c>
      <c r="K15" s="11">
        <f>('[1]843'!K15-'[1]cld_topo_canopy_sloped'!K15)/'[1]843'!K15</f>
        <v>0.8951388006559833</v>
      </c>
      <c r="L15" s="11">
        <f>('[1]843'!L15-'[1]cld_topo_canopy_sloped'!L15)/'[1]843'!L15</f>
        <v>0.832551285679638</v>
      </c>
      <c r="M15" s="11">
        <f>('[1]843'!M15-'[1]cld_topo_canopy_sloped'!M15)/'[1]843'!M15</f>
        <v>0.8285439103964447</v>
      </c>
      <c r="N15" s="9"/>
    </row>
    <row r="16" spans="1:14" ht="11.25">
      <c r="A16" s="4" t="s">
        <v>16</v>
      </c>
      <c r="B16" s="11">
        <f>('[1]843'!B16-'[1]cld_topo_canopy_sloped'!B16)/'[1]843'!B16</f>
        <v>0.8826289337047983</v>
      </c>
      <c r="C16" s="11">
        <f>('[1]843'!C16-'[1]cld_topo_canopy_sloped'!C16)/'[1]843'!C16</f>
        <v>0.8712287922844247</v>
      </c>
      <c r="D16" s="11">
        <f>('[1]843'!D16-'[1]cld_topo_canopy_sloped'!D16)/'[1]843'!D16</f>
        <v>0.876376536477525</v>
      </c>
      <c r="E16" s="11">
        <f>('[1]843'!E16-'[1]cld_topo_canopy_sloped'!E16)/'[1]843'!E16</f>
        <v>0.8907480819066528</v>
      </c>
      <c r="F16" s="11">
        <f>('[1]843'!F16-'[1]cld_topo_canopy_sloped'!F16)/'[1]843'!F16</f>
        <v>0.9046652263524406</v>
      </c>
      <c r="G16" s="11">
        <f>('[1]843'!G16-'[1]cld_topo_canopy_sloped'!G16)/'[1]843'!G16</f>
        <v>0.9313483642094917</v>
      </c>
      <c r="H16" s="11">
        <f>('[1]843'!H16-'[1]cld_topo_canopy_sloped'!H16)/'[1]843'!H16</f>
        <v>0.9383623898209716</v>
      </c>
      <c r="I16" s="11">
        <f>('[1]843'!I16-'[1]cld_topo_canopy_sloped'!I16)/'[1]843'!I16</f>
        <v>0.906061741487935</v>
      </c>
      <c r="J16" s="11">
        <f>('[1]843'!J16-'[1]cld_topo_canopy_sloped'!J16)/'[1]843'!J16</f>
        <v>0.8854855784152228</v>
      </c>
      <c r="K16" s="11">
        <f>('[1]843'!K16-'[1]cld_topo_canopy_sloped'!K16)/'[1]843'!K16</f>
        <v>0.8732967698865985</v>
      </c>
      <c r="L16" s="11">
        <f>('[1]843'!L16-'[1]cld_topo_canopy_sloped'!L16)/'[1]843'!L16</f>
        <v>0.8658345643245544</v>
      </c>
      <c r="M16" s="11">
        <f>('[1]843'!M16-'[1]cld_topo_canopy_sloped'!M16)/'[1]843'!M16</f>
        <v>0.8504290719165231</v>
      </c>
      <c r="N16" s="9"/>
    </row>
    <row r="17" spans="1:14" ht="11.25">
      <c r="A17" s="4" t="s">
        <v>17</v>
      </c>
      <c r="B17" s="11">
        <f>('[1]843'!B17-'[1]cld_topo_canopy_sloped'!B17)/'[1]843'!B17</f>
        <v>0.8012965569286599</v>
      </c>
      <c r="C17" s="11">
        <f>('[1]843'!C17-'[1]cld_topo_canopy_sloped'!C17)/'[1]843'!C17</f>
        <v>0.8114218064769686</v>
      </c>
      <c r="D17" s="11">
        <f>('[1]843'!D17-'[1]cld_topo_canopy_sloped'!D17)/'[1]843'!D17</f>
        <v>0.8361117515088579</v>
      </c>
      <c r="E17" s="11">
        <f>('[1]843'!E17-'[1]cld_topo_canopy_sloped'!E17)/'[1]843'!E17</f>
        <v>0.8364966051643237</v>
      </c>
      <c r="F17" s="11">
        <f>('[1]843'!F17-'[1]cld_topo_canopy_sloped'!F17)/'[1]843'!F17</f>
        <v>0.8179794565827295</v>
      </c>
      <c r="G17" s="11">
        <f>('[1]843'!G17-'[1]cld_topo_canopy_sloped'!G17)/'[1]843'!G17</f>
        <v>0.8197141389810977</v>
      </c>
      <c r="H17" s="11">
        <f>('[1]843'!H17-'[1]cld_topo_canopy_sloped'!H17)/'[1]843'!H17</f>
        <v>0.8247055741881382</v>
      </c>
      <c r="I17" s="11">
        <f>('[1]843'!I17-'[1]cld_topo_canopy_sloped'!I17)/'[1]843'!I17</f>
        <v>0.8227467631050035</v>
      </c>
      <c r="J17" s="11">
        <f>('[1]843'!J17-'[1]cld_topo_canopy_sloped'!J17)/'[1]843'!J17</f>
        <v>0.8378617128279011</v>
      </c>
      <c r="K17" s="11">
        <f>('[1]843'!K17-'[1]cld_topo_canopy_sloped'!K17)/'[1]843'!K17</f>
        <v>0.840611479772726</v>
      </c>
      <c r="L17" s="11">
        <f>('[1]843'!L17-'[1]cld_topo_canopy_sloped'!L17)/'[1]843'!L17</f>
        <v>0.8064350109278292</v>
      </c>
      <c r="M17" s="11">
        <f>('[1]843'!M17-'[1]cld_topo_canopy_sloped'!M17)/'[1]843'!M17</f>
        <v>0.7932974784978891</v>
      </c>
      <c r="N17" s="9"/>
    </row>
    <row r="18" spans="1:14" ht="11.25">
      <c r="A18" s="4" t="s">
        <v>18</v>
      </c>
      <c r="B18" s="11">
        <f>('[1]843'!B18-'[1]cld_topo_canopy_sloped'!B18)/'[1]843'!B18</f>
        <v>0.860375540614054</v>
      </c>
      <c r="C18" s="11">
        <f>('[1]843'!C18-'[1]cld_topo_canopy_sloped'!C18)/'[1]843'!C18</f>
        <v>0.8560345022732138</v>
      </c>
      <c r="D18" s="11">
        <f>('[1]843'!D18-'[1]cld_topo_canopy_sloped'!D18)/'[1]843'!D18</f>
        <v>0.8881247688838135</v>
      </c>
      <c r="E18" s="11">
        <f>('[1]843'!E18-'[1]cld_topo_canopy_sloped'!E18)/'[1]843'!E18</f>
        <v>0.9054945819389493</v>
      </c>
      <c r="F18" s="11">
        <f>('[1]843'!F18-'[1]cld_topo_canopy_sloped'!F18)/'[1]843'!F18</f>
        <v>0.8860361830033181</v>
      </c>
      <c r="G18" s="11">
        <f>('[1]843'!G18-'[1]cld_topo_canopy_sloped'!G18)/'[1]843'!G18</f>
        <v>0.8973499893608615</v>
      </c>
      <c r="H18" s="11">
        <f>('[1]843'!H18-'[1]cld_topo_canopy_sloped'!H18)/'[1]843'!H18</f>
        <v>0.9030263303919761</v>
      </c>
      <c r="I18" s="11">
        <f>('[1]843'!I18-'[1]cld_topo_canopy_sloped'!I18)/'[1]843'!I18</f>
        <v>0.9055136624162599</v>
      </c>
      <c r="J18" s="11">
        <f>('[1]843'!J18-'[1]cld_topo_canopy_sloped'!J18)/'[1]843'!J18</f>
        <v>0.9199250487878232</v>
      </c>
      <c r="K18" s="11">
        <f>('[1]843'!K18-'[1]cld_topo_canopy_sloped'!K18)/'[1]843'!K18</f>
        <v>0.8847229954436869</v>
      </c>
      <c r="L18" s="11">
        <f>('[1]843'!L18-'[1]cld_topo_canopy_sloped'!L18)/'[1]843'!L18</f>
        <v>0.853641339647573</v>
      </c>
      <c r="M18" s="11">
        <f>('[1]843'!M18-'[1]cld_topo_canopy_sloped'!M18)/'[1]843'!M18</f>
        <v>0.8577531268361384</v>
      </c>
      <c r="N18" s="9"/>
    </row>
    <row r="19" spans="1:14" ht="11.25">
      <c r="A19" s="4" t="s">
        <v>19</v>
      </c>
      <c r="B19" s="11">
        <f>('[1]843'!B19-'[1]cld_topo_canopy_sloped'!B19)/'[1]843'!B19</f>
        <v>0.796135562560438</v>
      </c>
      <c r="C19" s="11">
        <f>('[1]843'!C19-'[1]cld_topo_canopy_sloped'!C19)/'[1]843'!C19</f>
        <v>0.837117995308082</v>
      </c>
      <c r="D19" s="11">
        <f>('[1]843'!D19-'[1]cld_topo_canopy_sloped'!D19)/'[1]843'!D19</f>
        <v>0.8343879578546911</v>
      </c>
      <c r="E19" s="11">
        <f>('[1]843'!E19-'[1]cld_topo_canopy_sloped'!E19)/'[1]843'!E19</f>
        <v>0.839988570096861</v>
      </c>
      <c r="F19" s="11">
        <f>('[1]843'!F19-'[1]cld_topo_canopy_sloped'!F19)/'[1]843'!F19</f>
        <v>0.8737177052716538</v>
      </c>
      <c r="G19" s="11">
        <f>('[1]843'!G19-'[1]cld_topo_canopy_sloped'!G19)/'[1]843'!G19</f>
        <v>0.8876193370112831</v>
      </c>
      <c r="H19" s="11">
        <f>('[1]843'!H19-'[1]cld_topo_canopy_sloped'!H19)/'[1]843'!H19</f>
        <v>0.9023836129080579</v>
      </c>
      <c r="I19" s="11">
        <f>('[1]843'!I19-'[1]cld_topo_canopy_sloped'!I19)/'[1]843'!I19</f>
        <v>0.871720328106415</v>
      </c>
      <c r="J19" s="11">
        <f>('[1]843'!J19-'[1]cld_topo_canopy_sloped'!J19)/'[1]843'!J19</f>
        <v>0.8243163762886055</v>
      </c>
      <c r="K19" s="11">
        <f>('[1]843'!K19-'[1]cld_topo_canopy_sloped'!K19)/'[1]843'!K19</f>
        <v>0.8148746156501137</v>
      </c>
      <c r="L19" s="11">
        <f>('[1]843'!L19-'[1]cld_topo_canopy_sloped'!L19)/'[1]843'!L19</f>
        <v>0.7938809887494562</v>
      </c>
      <c r="M19" s="11">
        <f>('[1]843'!M19-'[1]cld_topo_canopy_sloped'!M19)/'[1]843'!M19</f>
        <v>0.7823889333015777</v>
      </c>
      <c r="N19" s="9"/>
    </row>
    <row r="20" spans="1:14" ht="11.25">
      <c r="A20" s="4" t="s">
        <v>20</v>
      </c>
      <c r="B20" s="11">
        <f>('[1]843'!B20-'[1]cld_topo_canopy_sloped'!B20)/'[1]843'!B20</f>
        <v>0.8415735516605635</v>
      </c>
      <c r="C20" s="11">
        <f>('[1]843'!C20-'[1]cld_topo_canopy_sloped'!C20)/'[1]843'!C20</f>
        <v>0.8689957065447101</v>
      </c>
      <c r="D20" s="11">
        <f>('[1]843'!D20-'[1]cld_topo_canopy_sloped'!D20)/'[1]843'!D20</f>
        <v>0.8742182965293978</v>
      </c>
      <c r="E20" s="11">
        <f>('[1]843'!E20-'[1]cld_topo_canopy_sloped'!E20)/'[1]843'!E20</f>
        <v>0.8665682762145704</v>
      </c>
      <c r="F20" s="11">
        <f>('[1]843'!F20-'[1]cld_topo_canopy_sloped'!F20)/'[1]843'!F20</f>
        <v>0.855317897420612</v>
      </c>
      <c r="G20" s="11">
        <f>('[1]843'!G20-'[1]cld_topo_canopy_sloped'!G20)/'[1]843'!G20</f>
        <v>0.8654750607820806</v>
      </c>
      <c r="H20" s="11">
        <f>('[1]843'!H20-'[1]cld_topo_canopy_sloped'!H20)/'[1]843'!H20</f>
        <v>0.8709979249662628</v>
      </c>
      <c r="I20" s="11">
        <f>('[1]843'!I20-'[1]cld_topo_canopy_sloped'!I20)/'[1]843'!I20</f>
        <v>0.8658012624424608</v>
      </c>
      <c r="J20" s="11">
        <f>('[1]843'!J20-'[1]cld_topo_canopy_sloped'!J20)/'[1]843'!J20</f>
        <v>0.8754471554595522</v>
      </c>
      <c r="K20" s="11">
        <f>('[1]843'!K20-'[1]cld_topo_canopy_sloped'!K20)/'[1]843'!K20</f>
        <v>0.8843099458113899</v>
      </c>
      <c r="L20" s="11">
        <f>('[1]843'!L20-'[1]cld_topo_canopy_sloped'!L20)/'[1]843'!L20</f>
        <v>0.8585552361168985</v>
      </c>
      <c r="M20" s="11">
        <f>('[1]843'!M20-'[1]cld_topo_canopy_sloped'!M20)/'[1]843'!M20</f>
        <v>0.8246284588869857</v>
      </c>
      <c r="N20" s="9"/>
    </row>
    <row r="21" spans="1:14" ht="11.25">
      <c r="A21" s="4" t="s">
        <v>21</v>
      </c>
      <c r="B21" s="11">
        <f>('[1]843'!B21-'[1]cld_topo_canopy_sloped'!B21)/'[1]843'!B21</f>
        <v>0.8885486599267849</v>
      </c>
      <c r="C21" s="11">
        <f>('[1]843'!C21-'[1]cld_topo_canopy_sloped'!C21)/'[1]843'!C21</f>
        <v>0.8827447252673501</v>
      </c>
      <c r="D21" s="11">
        <f>('[1]843'!D21-'[1]cld_topo_canopy_sloped'!D21)/'[1]843'!D21</f>
        <v>0.8608934316784475</v>
      </c>
      <c r="E21" s="11">
        <f>('[1]843'!E21-'[1]cld_topo_canopy_sloped'!E21)/'[1]843'!E21</f>
        <v>0.8278793484618889</v>
      </c>
      <c r="F21" s="11">
        <f>('[1]843'!F21-'[1]cld_topo_canopy_sloped'!F21)/'[1]843'!F21</f>
        <v>0.8410398429604138</v>
      </c>
      <c r="G21" s="11">
        <f>('[1]843'!G21-'[1]cld_topo_canopy_sloped'!G21)/'[1]843'!G21</f>
        <v>0.8579872971281184</v>
      </c>
      <c r="H21" s="11">
        <f>('[1]843'!H21-'[1]cld_topo_canopy_sloped'!H21)/'[1]843'!H21</f>
        <v>0.8541263033302148</v>
      </c>
      <c r="I21" s="11">
        <f>('[1]843'!I21-'[1]cld_topo_canopy_sloped'!I21)/'[1]843'!I21</f>
        <v>0.8230231754608178</v>
      </c>
      <c r="J21" s="11">
        <f>('[1]843'!J21-'[1]cld_topo_canopy_sloped'!J21)/'[1]843'!J21</f>
        <v>0.7976219698759737</v>
      </c>
      <c r="K21" s="11">
        <f>('[1]843'!K21-'[1]cld_topo_canopy_sloped'!K21)/'[1]843'!K21</f>
        <v>0.8506594523006145</v>
      </c>
      <c r="L21" s="11">
        <f>('[1]843'!L21-'[1]cld_topo_canopy_sloped'!L21)/'[1]843'!L21</f>
        <v>0.8845657571360129</v>
      </c>
      <c r="M21" s="11">
        <f>('[1]843'!M21-'[1]cld_topo_canopy_sloped'!M21)/'[1]843'!M21</f>
        <v>0.8760877084527677</v>
      </c>
      <c r="N21" s="9"/>
    </row>
    <row r="22" spans="1:14" ht="11.25">
      <c r="A22" s="4" t="s">
        <v>22</v>
      </c>
      <c r="B22" s="11">
        <f>('[1]843'!B22-'[1]cld_topo_canopy_sloped'!B22)/'[1]843'!B22</f>
        <v>0.8491813968902177</v>
      </c>
      <c r="C22" s="11">
        <f>('[1]843'!C22-'[1]cld_topo_canopy_sloped'!C22)/'[1]843'!C22</f>
        <v>0.8347530117605058</v>
      </c>
      <c r="D22" s="11">
        <f>('[1]843'!D22-'[1]cld_topo_canopy_sloped'!D22)/'[1]843'!D22</f>
        <v>0.8065510561745642</v>
      </c>
      <c r="E22" s="11">
        <f>('[1]843'!E22-'[1]cld_topo_canopy_sloped'!E22)/'[1]843'!E22</f>
        <v>0.8358984969665989</v>
      </c>
      <c r="F22" s="11">
        <f>('[1]843'!F22-'[1]cld_topo_canopy_sloped'!F22)/'[1]843'!F22</f>
        <v>0.8433847582735149</v>
      </c>
      <c r="G22" s="11">
        <f>('[1]843'!G22-'[1]cld_topo_canopy_sloped'!G22)/'[1]843'!G22</f>
        <v>0.8621413075817108</v>
      </c>
      <c r="H22" s="11">
        <f>('[1]843'!H22-'[1]cld_topo_canopy_sloped'!H22)/'[1]843'!H22</f>
        <v>0.8613665976339405</v>
      </c>
      <c r="I22" s="11">
        <f>('[1]843'!I22-'[1]cld_topo_canopy_sloped'!I22)/'[1]843'!I22</f>
        <v>0.835680191795877</v>
      </c>
      <c r="J22" s="11">
        <f>('[1]843'!J22-'[1]cld_topo_canopy_sloped'!J22)/'[1]843'!J22</f>
        <v>0.8179201011150636</v>
      </c>
      <c r="K22" s="11">
        <f>('[1]843'!K22-'[1]cld_topo_canopy_sloped'!K22)/'[1]843'!K22</f>
        <v>0.7953811376134061</v>
      </c>
      <c r="L22" s="11">
        <f>('[1]843'!L22-'[1]cld_topo_canopy_sloped'!L22)/'[1]843'!L22</f>
        <v>0.8317177565655895</v>
      </c>
      <c r="M22" s="11">
        <f>('[1]843'!M22-'[1]cld_topo_canopy_sloped'!M22)/'[1]843'!M22</f>
        <v>0.8409949400669051</v>
      </c>
      <c r="N22" s="9"/>
    </row>
    <row r="23" spans="1:14" ht="11.25">
      <c r="A23" s="4" t="s">
        <v>23</v>
      </c>
      <c r="B23" s="11">
        <f>('[1]843'!B23-'[1]cld_topo_canopy_sloped'!B23)/'[1]843'!B23</f>
        <v>0.841765426156483</v>
      </c>
      <c r="C23" s="11">
        <f>('[1]843'!C23-'[1]cld_topo_canopy_sloped'!C23)/'[1]843'!C23</f>
        <v>0.8175845329314217</v>
      </c>
      <c r="D23" s="11">
        <f>('[1]843'!D23-'[1]cld_topo_canopy_sloped'!D23)/'[1]843'!D23</f>
        <v>0.7713435089859255</v>
      </c>
      <c r="E23" s="11">
        <f>('[1]843'!E23-'[1]cld_topo_canopy_sloped'!E23)/'[1]843'!E23</f>
        <v>0.7643625009412778</v>
      </c>
      <c r="F23" s="11">
        <f>('[1]843'!F23-'[1]cld_topo_canopy_sloped'!F23)/'[1]843'!F23</f>
        <v>0.8123446610235766</v>
      </c>
      <c r="G23" s="11">
        <f>('[1]843'!G23-'[1]cld_topo_canopy_sloped'!G23)/'[1]843'!G23</f>
        <v>0.852973672007324</v>
      </c>
      <c r="H23" s="11">
        <f>('[1]843'!H23-'[1]cld_topo_canopy_sloped'!H23)/'[1]843'!H23</f>
        <v>0.851103505609111</v>
      </c>
      <c r="I23" s="11">
        <f>('[1]843'!I23-'[1]cld_topo_canopy_sloped'!I23)/'[1]843'!I23</f>
        <v>0.8062510987825441</v>
      </c>
      <c r="J23" s="11">
        <f>('[1]843'!J23-'[1]cld_topo_canopy_sloped'!J23)/'[1]843'!J23</f>
        <v>0.7366186504660233</v>
      </c>
      <c r="K23" s="11">
        <f>('[1]843'!K23-'[1]cld_topo_canopy_sloped'!K23)/'[1]843'!K23</f>
        <v>0.7556485470081824</v>
      </c>
      <c r="L23" s="11">
        <f>('[1]843'!L23-'[1]cld_topo_canopy_sloped'!L23)/'[1]843'!L23</f>
        <v>0.8194744933527461</v>
      </c>
      <c r="M23" s="11">
        <f>('[1]843'!M23-'[1]cld_topo_canopy_sloped'!M23)/'[1]843'!M23</f>
        <v>0.8194627913381339</v>
      </c>
      <c r="N23" s="9"/>
    </row>
    <row r="24" spans="1:14" ht="11.25">
      <c r="A24" s="4" t="s">
        <v>24</v>
      </c>
      <c r="B24" s="11">
        <f>('[1]843'!B24-'[1]cld_topo_canopy_sloped'!B24)/'[1]843'!B24</f>
        <v>0.5862661946926745</v>
      </c>
      <c r="C24" s="11">
        <f>('[1]843'!C24-'[1]cld_topo_canopy_sloped'!C24)/'[1]843'!C24</f>
        <v>0.536159905533613</v>
      </c>
      <c r="D24" s="11">
        <f>('[1]843'!D24-'[1]cld_topo_canopy_sloped'!D24)/'[1]843'!D24</f>
        <v>0.4605010919052874</v>
      </c>
      <c r="E24" s="11">
        <f>('[1]843'!E24-'[1]cld_topo_canopy_sloped'!E24)/'[1]843'!E24</f>
        <v>0.45287597147984954</v>
      </c>
      <c r="F24" s="11">
        <f>('[1]843'!F24-'[1]cld_topo_canopy_sloped'!F24)/'[1]843'!F24</f>
        <v>0.5439845429920139</v>
      </c>
      <c r="G24" s="11">
        <f>('[1]843'!G24-'[1]cld_topo_canopy_sloped'!G24)/'[1]843'!G24</f>
        <v>0.6244872030955991</v>
      </c>
      <c r="H24" s="11">
        <f>('[1]843'!H24-'[1]cld_topo_canopy_sloped'!H24)/'[1]843'!H24</f>
        <v>0.6157293725210111</v>
      </c>
      <c r="I24" s="11">
        <f>('[1]843'!I24-'[1]cld_topo_canopy_sloped'!I24)/'[1]843'!I24</f>
        <v>0.4895186516236022</v>
      </c>
      <c r="J24" s="11">
        <f>('[1]843'!J24-'[1]cld_topo_canopy_sloped'!J24)/'[1]843'!J24</f>
        <v>0.3635967108338626</v>
      </c>
      <c r="K24" s="11">
        <f>('[1]843'!K24-'[1]cld_topo_canopy_sloped'!K24)/'[1]843'!K24</f>
        <v>0.42366381148292787</v>
      </c>
      <c r="L24" s="11">
        <f>('[1]843'!L24-'[1]cld_topo_canopy_sloped'!L24)/'[1]843'!L24</f>
        <v>0.5503593125487175</v>
      </c>
      <c r="M24" s="11">
        <f>('[1]843'!M24-'[1]cld_topo_canopy_sloped'!M24)/'[1]843'!M24</f>
        <v>0.5723947957998089</v>
      </c>
      <c r="N24" s="9"/>
    </row>
    <row r="25" spans="1:14" ht="11.25">
      <c r="A25" s="4" t="s">
        <v>25</v>
      </c>
      <c r="B25" s="11">
        <f>('[1]843'!B25-'[1]cld_topo_canopy_sloped'!B25)/'[1]843'!B25</f>
        <v>0.8462532035801422</v>
      </c>
      <c r="C25" s="11">
        <f>('[1]843'!C25-'[1]cld_topo_canopy_sloped'!C25)/'[1]843'!C25</f>
        <v>0.8606192574490009</v>
      </c>
      <c r="D25" s="11">
        <f>('[1]843'!D25-'[1]cld_topo_canopy_sloped'!D25)/'[1]843'!D25</f>
        <v>0.8584298167452548</v>
      </c>
      <c r="E25" s="11">
        <f>('[1]843'!E25-'[1]cld_topo_canopy_sloped'!E25)/'[1]843'!E25</f>
        <v>0.8172807058604049</v>
      </c>
      <c r="F25" s="11">
        <f>('[1]843'!F25-'[1]cld_topo_canopy_sloped'!F25)/'[1]843'!F25</f>
        <v>0.835759668425941</v>
      </c>
      <c r="G25" s="11">
        <f>('[1]843'!G25-'[1]cld_topo_canopy_sloped'!G25)/'[1]843'!G25</f>
        <v>0.836922367356024</v>
      </c>
      <c r="H25" s="11">
        <f>('[1]843'!H25-'[1]cld_topo_canopy_sloped'!H25)/'[1]843'!H25</f>
        <v>0.8378775565028633</v>
      </c>
      <c r="I25" s="11">
        <f>('[1]843'!I25-'[1]cld_topo_canopy_sloped'!I25)/'[1]843'!I25</f>
        <v>0.8455206557206463</v>
      </c>
      <c r="J25" s="11">
        <f>('[1]843'!J25-'[1]cld_topo_canopy_sloped'!J25)/'[1]843'!J25</f>
        <v>0.8325926454628988</v>
      </c>
      <c r="K25" s="11">
        <f>('[1]843'!K25-'[1]cld_topo_canopy_sloped'!K25)/'[1]843'!K25</f>
        <v>0.8662031064528477</v>
      </c>
      <c r="L25" s="11">
        <f>('[1]843'!L25-'[1]cld_topo_canopy_sloped'!L25)/'[1]843'!L25</f>
        <v>0.8419965339154579</v>
      </c>
      <c r="M25" s="11">
        <f>('[1]843'!M25-'[1]cld_topo_canopy_sloped'!M25)/'[1]843'!M25</f>
        <v>0.8494873494609771</v>
      </c>
      <c r="N25" s="9"/>
    </row>
    <row r="26" spans="1:14" ht="11.25">
      <c r="A26" s="4" t="s">
        <v>26</v>
      </c>
      <c r="B26" s="11">
        <f>('[1]843'!B26-'[1]cld_topo_canopy_sloped'!B26)/'[1]843'!B26</f>
        <v>0.7600201993349728</v>
      </c>
      <c r="C26" s="11">
        <f>('[1]843'!C26-'[1]cld_topo_canopy_sloped'!C26)/'[1]843'!C26</f>
        <v>0.7762799749648539</v>
      </c>
      <c r="D26" s="11">
        <f>('[1]843'!D26-'[1]cld_topo_canopy_sloped'!D26)/'[1]843'!D26</f>
        <v>0.807467348098986</v>
      </c>
      <c r="E26" s="11">
        <f>('[1]843'!E26-'[1]cld_topo_canopy_sloped'!E26)/'[1]843'!E26</f>
        <v>0.8334648483541963</v>
      </c>
      <c r="F26" s="11">
        <f>('[1]843'!F26-'[1]cld_topo_canopy_sloped'!F26)/'[1]843'!F26</f>
        <v>0.8288459061425796</v>
      </c>
      <c r="G26" s="11">
        <f>('[1]843'!G26-'[1]cld_topo_canopy_sloped'!G26)/'[1]843'!G26</f>
        <v>0.7967618314811914</v>
      </c>
      <c r="H26" s="11">
        <f>('[1]843'!H26-'[1]cld_topo_canopy_sloped'!H26)/'[1]843'!H26</f>
        <v>0.8066057751769253</v>
      </c>
      <c r="I26" s="11">
        <f>('[1]843'!I26-'[1]cld_topo_canopy_sloped'!I26)/'[1]843'!I26</f>
        <v>0.8356747409052144</v>
      </c>
      <c r="J26" s="11">
        <f>('[1]843'!J26-'[1]cld_topo_canopy_sloped'!J26)/'[1]843'!J26</f>
        <v>0.828380431424346</v>
      </c>
      <c r="K26" s="11">
        <f>('[1]843'!K26-'[1]cld_topo_canopy_sloped'!K26)/'[1]843'!K26</f>
        <v>0.8056199370556256</v>
      </c>
      <c r="L26" s="11">
        <f>('[1]843'!L26-'[1]cld_topo_canopy_sloped'!L26)/'[1]843'!L26</f>
        <v>0.7622290878037463</v>
      </c>
      <c r="M26" s="11">
        <f>('[1]843'!M26-'[1]cld_topo_canopy_sloped'!M26)/'[1]843'!M26</f>
        <v>0.744820711783834</v>
      </c>
      <c r="N26" s="9"/>
    </row>
    <row r="27" spans="1:14" ht="11.25">
      <c r="A27" s="4" t="s">
        <v>27</v>
      </c>
      <c r="B27" s="11">
        <f>('[1]843'!B27-'[1]cld_topo_canopy_sloped'!B27)/'[1]843'!B27</f>
        <v>0.5606943748209905</v>
      </c>
      <c r="C27" s="11">
        <f>('[1]843'!C27-'[1]cld_topo_canopy_sloped'!C27)/'[1]843'!C27</f>
        <v>0.5760146292113896</v>
      </c>
      <c r="D27" s="11">
        <f>('[1]843'!D27-'[1]cld_topo_canopy_sloped'!D27)/'[1]843'!D27</f>
        <v>0.5319016087379619</v>
      </c>
      <c r="E27" s="11">
        <f>('[1]843'!E27-'[1]cld_topo_canopy_sloped'!E27)/'[1]843'!E27</f>
        <v>0.48657197382907</v>
      </c>
      <c r="F27" s="11">
        <f>('[1]843'!F27-'[1]cld_topo_canopy_sloped'!F27)/'[1]843'!F27</f>
        <v>0.4786964852821991</v>
      </c>
      <c r="G27" s="11">
        <f>('[1]843'!G27-'[1]cld_topo_canopy_sloped'!G27)/'[1]843'!G27</f>
        <v>0.46228210146269333</v>
      </c>
      <c r="H27" s="11">
        <f>('[1]843'!H27-'[1]cld_topo_canopy_sloped'!H27)/'[1]843'!H27</f>
        <v>0.46034528744771813</v>
      </c>
      <c r="I27" s="11">
        <f>('[1]843'!I27-'[1]cld_topo_canopy_sloped'!I27)/'[1]843'!I27</f>
        <v>0.4747671422807725</v>
      </c>
      <c r="J27" s="11">
        <f>('[1]843'!J27-'[1]cld_topo_canopy_sloped'!J27)/'[1]843'!J27</f>
        <v>0.4829525633814083</v>
      </c>
      <c r="K27" s="11">
        <f>('[1]843'!K27-'[1]cld_topo_canopy_sloped'!K27)/'[1]843'!K27</f>
        <v>0.5367822059309361</v>
      </c>
      <c r="L27" s="11">
        <f>('[1]843'!L27-'[1]cld_topo_canopy_sloped'!L27)/'[1]843'!L27</f>
        <v>0.569775012346625</v>
      </c>
      <c r="M27" s="11">
        <f>('[1]843'!M27-'[1]cld_topo_canopy_sloped'!M27)/'[1]843'!M27</f>
        <v>0.5706719744865629</v>
      </c>
      <c r="N27" s="9"/>
    </row>
    <row r="28" spans="1:14" ht="11.25">
      <c r="A28" s="4" t="s">
        <v>28</v>
      </c>
      <c r="B28" s="11">
        <f>('[1]843'!B28-'[1]cld_topo_canopy_sloped'!B28)/'[1]843'!B28</f>
        <v>0.7452272761225135</v>
      </c>
      <c r="C28" s="11">
        <f>('[1]843'!C28-'[1]cld_topo_canopy_sloped'!C28)/'[1]843'!C28</f>
        <v>0.7553068211003597</v>
      </c>
      <c r="D28" s="11">
        <f>('[1]843'!D28-'[1]cld_topo_canopy_sloped'!D28)/'[1]843'!D28</f>
        <v>0.8083906665737244</v>
      </c>
      <c r="E28" s="11">
        <f>('[1]843'!E28-'[1]cld_topo_canopy_sloped'!E28)/'[1]843'!E28</f>
        <v>0.8132225896152595</v>
      </c>
      <c r="F28" s="11">
        <f>('[1]843'!F28-'[1]cld_topo_canopy_sloped'!F28)/'[1]843'!F28</f>
        <v>0.7847691855848113</v>
      </c>
      <c r="G28" s="11">
        <f>('[1]843'!G28-'[1]cld_topo_canopy_sloped'!G28)/'[1]843'!G28</f>
        <v>0.7403303761389773</v>
      </c>
      <c r="H28" s="11">
        <f>('[1]843'!H28-'[1]cld_topo_canopy_sloped'!H28)/'[1]843'!H28</f>
        <v>0.7469836676400582</v>
      </c>
      <c r="I28" s="11">
        <f>('[1]843'!I28-'[1]cld_topo_canopy_sloped'!I28)/'[1]843'!I28</f>
        <v>0.8089466020611313</v>
      </c>
      <c r="J28" s="11">
        <f>('[1]843'!J28-'[1]cld_topo_canopy_sloped'!J28)/'[1]843'!J28</f>
        <v>0.8262046632832475</v>
      </c>
      <c r="K28" s="11">
        <f>('[1]843'!K28-'[1]cld_topo_canopy_sloped'!K28)/'[1]843'!K28</f>
        <v>0.7938041487399996</v>
      </c>
      <c r="L28" s="11">
        <f>('[1]843'!L28-'[1]cld_topo_canopy_sloped'!L28)/'[1]843'!L28</f>
        <v>0.7400003526051271</v>
      </c>
      <c r="M28" s="11">
        <f>('[1]843'!M28-'[1]cld_topo_canopy_sloped'!M28)/'[1]843'!M28</f>
        <v>0.7327438722356452</v>
      </c>
      <c r="N28" s="9"/>
    </row>
    <row r="29" spans="1:14" ht="11.25">
      <c r="A29" s="4" t="s">
        <v>29</v>
      </c>
      <c r="B29" s="11">
        <f>('[1]843'!B29-'[1]cld_topo_canopy_sloped'!B29)/'[1]843'!B29</f>
        <v>0.8399333832039877</v>
      </c>
      <c r="C29" s="11">
        <f>('[1]843'!C29-'[1]cld_topo_canopy_sloped'!C29)/'[1]843'!C29</f>
        <v>0.8794605194689868</v>
      </c>
      <c r="D29" s="11">
        <f>('[1]843'!D29-'[1]cld_topo_canopy_sloped'!D29)/'[1]843'!D29</f>
        <v>0.8949028731901503</v>
      </c>
      <c r="E29" s="11">
        <f>('[1]843'!E29-'[1]cld_topo_canopy_sloped'!E29)/'[1]843'!E29</f>
        <v>0.8923923638788438</v>
      </c>
      <c r="F29" s="11">
        <f>('[1]843'!F29-'[1]cld_topo_canopy_sloped'!F29)/'[1]843'!F29</f>
        <v>0.8522516711444547</v>
      </c>
      <c r="G29" s="11">
        <f>('[1]843'!G29-'[1]cld_topo_canopy_sloped'!G29)/'[1]843'!G29</f>
        <v>0.8346481558598581</v>
      </c>
      <c r="H29" s="11">
        <f>('[1]843'!H29-'[1]cld_topo_canopy_sloped'!H29)/'[1]843'!H29</f>
        <v>0.8339761235915787</v>
      </c>
      <c r="I29" s="11">
        <f>('[1]843'!I29-'[1]cld_topo_canopy_sloped'!I29)/'[1]843'!I29</f>
        <v>0.8615583949830314</v>
      </c>
      <c r="J29" s="11">
        <f>('[1]843'!J29-'[1]cld_topo_canopy_sloped'!J29)/'[1]843'!J29</f>
        <v>0.9025728679611691</v>
      </c>
      <c r="K29" s="11">
        <f>('[1]843'!K29-'[1]cld_topo_canopy_sloped'!K29)/'[1]843'!K29</f>
        <v>0.8975880094590027</v>
      </c>
      <c r="L29" s="11">
        <f>('[1]843'!L29-'[1]cld_topo_canopy_sloped'!L29)/'[1]843'!L29</f>
        <v>0.8573243454251585</v>
      </c>
      <c r="M29" s="11">
        <f>('[1]843'!M29-'[1]cld_topo_canopy_sloped'!M29)/'[1]843'!M29</f>
        <v>0.838756989477868</v>
      </c>
      <c r="N29" s="9"/>
    </row>
    <row r="30" spans="1:14" ht="11.25">
      <c r="A30" s="4" t="s">
        <v>30</v>
      </c>
      <c r="B30" s="11">
        <f>('[1]843'!B30-'[1]cld_topo_canopy_sloped'!B30)/'[1]843'!B30</f>
        <v>0.846144422608871</v>
      </c>
      <c r="C30" s="11">
        <f>('[1]843'!C30-'[1]cld_topo_canopy_sloped'!C30)/'[1]843'!C30</f>
        <v>0.8426206566575506</v>
      </c>
      <c r="D30" s="11">
        <f>('[1]843'!D30-'[1]cld_topo_canopy_sloped'!D30)/'[1]843'!D30</f>
        <v>0.8364289992585927</v>
      </c>
      <c r="E30" s="11">
        <f>('[1]843'!E30-'[1]cld_topo_canopy_sloped'!E30)/'[1]843'!E30</f>
        <v>0.844517442855506</v>
      </c>
      <c r="F30" s="11">
        <f>('[1]843'!F30-'[1]cld_topo_canopy_sloped'!F30)/'[1]843'!F30</f>
        <v>0.8352719641543215</v>
      </c>
      <c r="G30" s="11">
        <f>('[1]843'!G30-'[1]cld_topo_canopy_sloped'!G30)/'[1]843'!G30</f>
        <v>0.866107131072088</v>
      </c>
      <c r="H30" s="11">
        <f>('[1]843'!H30-'[1]cld_topo_canopy_sloped'!H30)/'[1]843'!H30</f>
        <v>0.8704799160518624</v>
      </c>
      <c r="I30" s="11">
        <f>('[1]843'!I30-'[1]cld_topo_canopy_sloped'!I30)/'[1]843'!I30</f>
        <v>0.8367599807801224</v>
      </c>
      <c r="J30" s="11">
        <f>('[1]843'!J30-'[1]cld_topo_canopy_sloped'!J30)/'[1]843'!J30</f>
        <v>0.8372113718236202</v>
      </c>
      <c r="K30" s="11">
        <f>('[1]843'!K30-'[1]cld_topo_canopy_sloped'!K30)/'[1]843'!K30</f>
        <v>0.8389867235601539</v>
      </c>
      <c r="L30" s="11">
        <f>('[1]843'!L30-'[1]cld_topo_canopy_sloped'!L30)/'[1]843'!L30</f>
        <v>0.8433590152685865</v>
      </c>
      <c r="M30" s="11">
        <f>('[1]843'!M30-'[1]cld_topo_canopy_sloped'!M30)/'[1]843'!M30</f>
        <v>0.8422682534849248</v>
      </c>
      <c r="N30" s="9"/>
    </row>
    <row r="31" spans="1:14" ht="11.25">
      <c r="A31" s="4" t="s">
        <v>31</v>
      </c>
      <c r="B31" s="11">
        <f>('[1]843'!B31-'[1]cld_topo_canopy_sloped'!B31)/'[1]843'!B31</f>
        <v>0.9069997787715045</v>
      </c>
      <c r="C31" s="11">
        <f>('[1]843'!C31-'[1]cld_topo_canopy_sloped'!C31)/'[1]843'!C31</f>
        <v>0.9230949664122993</v>
      </c>
      <c r="D31" s="11">
        <f>('[1]843'!D31-'[1]cld_topo_canopy_sloped'!D31)/'[1]843'!D31</f>
        <v>0.9242485522436374</v>
      </c>
      <c r="E31" s="11">
        <f>('[1]843'!E31-'[1]cld_topo_canopy_sloped'!E31)/'[1]843'!E31</f>
        <v>0.9120985712566204</v>
      </c>
      <c r="F31" s="11">
        <f>('[1]843'!F31-'[1]cld_topo_canopy_sloped'!F31)/'[1]843'!F31</f>
        <v>0.8953441539761657</v>
      </c>
      <c r="G31" s="11">
        <f>('[1]843'!G31-'[1]cld_topo_canopy_sloped'!G31)/'[1]843'!G31</f>
        <v>0.8860954069301068</v>
      </c>
      <c r="H31" s="11">
        <f>('[1]843'!H31-'[1]cld_topo_canopy_sloped'!H31)/'[1]843'!H31</f>
        <v>0.8857234488980172</v>
      </c>
      <c r="I31" s="11">
        <f>('[1]843'!I31-'[1]cld_topo_canopy_sloped'!I31)/'[1]843'!I31</f>
        <v>0.8956600738415021</v>
      </c>
      <c r="J31" s="11">
        <f>('[1]843'!J31-'[1]cld_topo_canopy_sloped'!J31)/'[1]843'!J31</f>
        <v>0.9133847223246127</v>
      </c>
      <c r="K31" s="11">
        <f>('[1]843'!K31-'[1]cld_topo_canopy_sloped'!K31)/'[1]843'!K31</f>
        <v>0.923440970539037</v>
      </c>
      <c r="L31" s="11">
        <f>('[1]843'!L31-'[1]cld_topo_canopy_sloped'!L31)/'[1]843'!L31</f>
        <v>0.9173217158244192</v>
      </c>
      <c r="M31" s="11">
        <f>('[1]843'!M31-'[1]cld_topo_canopy_sloped'!M31)/'[1]843'!M31</f>
        <v>0.9142295185043684</v>
      </c>
      <c r="N31" s="9"/>
    </row>
    <row r="32" spans="1:14" ht="11.25">
      <c r="A32" s="4" t="s">
        <v>32</v>
      </c>
      <c r="B32" s="11">
        <f>('[1]843'!B32-'[1]cld_topo_canopy_sloped'!B32)/'[1]843'!B32</f>
        <v>0.8314903552869125</v>
      </c>
      <c r="C32" s="11">
        <f>('[1]843'!C32-'[1]cld_topo_canopy_sloped'!C32)/'[1]843'!C32</f>
        <v>0.8537028897733672</v>
      </c>
      <c r="D32" s="11">
        <f>('[1]843'!D32-'[1]cld_topo_canopy_sloped'!D32)/'[1]843'!D32</f>
        <v>0.876611991381232</v>
      </c>
      <c r="E32" s="11">
        <f>('[1]843'!E32-'[1]cld_topo_canopy_sloped'!E32)/'[1]843'!E32</f>
        <v>0.901941037675105</v>
      </c>
      <c r="F32" s="11">
        <f>('[1]843'!F32-'[1]cld_topo_canopy_sloped'!F32)/'[1]843'!F32</f>
        <v>0.905326404744741</v>
      </c>
      <c r="G32" s="11">
        <f>('[1]843'!G32-'[1]cld_topo_canopy_sloped'!G32)/'[1]843'!G32</f>
        <v>0.9106525794106723</v>
      </c>
      <c r="H32" s="11">
        <f>('[1]843'!H32-'[1]cld_topo_canopy_sloped'!H32)/'[1]843'!H32</f>
        <v>0.9172033833586143</v>
      </c>
      <c r="I32" s="11">
        <f>('[1]843'!I32-'[1]cld_topo_canopy_sloped'!I32)/'[1]843'!I32</f>
        <v>0.9208893049624959</v>
      </c>
      <c r="J32" s="11">
        <f>('[1]843'!J32-'[1]cld_topo_canopy_sloped'!J32)/'[1]843'!J32</f>
        <v>0.9086405360012173</v>
      </c>
      <c r="K32" s="11">
        <f>('[1]843'!K32-'[1]cld_topo_canopy_sloped'!K32)/'[1]843'!K32</f>
        <v>0.8783898351059768</v>
      </c>
      <c r="L32" s="11">
        <f>('[1]843'!L32-'[1]cld_topo_canopy_sloped'!L32)/'[1]843'!L32</f>
        <v>0.8479572724448777</v>
      </c>
      <c r="M32" s="11">
        <f>('[1]843'!M32-'[1]cld_topo_canopy_sloped'!M32)/'[1]843'!M32</f>
        <v>0.7454976145991447</v>
      </c>
      <c r="N32" s="9"/>
    </row>
    <row r="33" spans="1:14" ht="11.25">
      <c r="A33" s="4" t="s">
        <v>33</v>
      </c>
      <c r="B33" s="11">
        <f>('[1]843'!B33-'[1]cld_topo_canopy_sloped'!B33)/'[1]843'!B33</f>
        <v>0.7580630776729074</v>
      </c>
      <c r="C33" s="11">
        <f>('[1]843'!C33-'[1]cld_topo_canopy_sloped'!C33)/'[1]843'!C33</f>
        <v>0.75934895042856</v>
      </c>
      <c r="D33" s="11">
        <f>('[1]843'!D33-'[1]cld_topo_canopy_sloped'!D33)/'[1]843'!D33</f>
        <v>0.7619665474166974</v>
      </c>
      <c r="E33" s="11">
        <f>('[1]843'!E33-'[1]cld_topo_canopy_sloped'!E33)/'[1]843'!E33</f>
        <v>0.786327075914111</v>
      </c>
      <c r="F33" s="11">
        <f>('[1]843'!F33-'[1]cld_topo_canopy_sloped'!F33)/'[1]843'!F33</f>
        <v>0.7952473026577035</v>
      </c>
      <c r="G33" s="11">
        <f>('[1]843'!G33-'[1]cld_topo_canopy_sloped'!G33)/'[1]843'!G33</f>
        <v>0.8644542003676852</v>
      </c>
      <c r="H33" s="11">
        <f>('[1]843'!H33-'[1]cld_topo_canopy_sloped'!H33)/'[1]843'!H33</f>
        <v>0.8751986098921456</v>
      </c>
      <c r="I33" s="11">
        <f>('[1]843'!I33-'[1]cld_topo_canopy_sloped'!I33)/'[1]843'!I33</f>
        <v>0.7972073649373814</v>
      </c>
      <c r="J33" s="11">
        <f>('[1]843'!J33-'[1]cld_topo_canopy_sloped'!J33)/'[1]843'!J33</f>
        <v>0.7814078187959405</v>
      </c>
      <c r="K33" s="11">
        <f>('[1]843'!K33-'[1]cld_topo_canopy_sloped'!K33)/'[1]843'!K33</f>
        <v>0.7426123171817234</v>
      </c>
      <c r="L33" s="11">
        <f>('[1]843'!L33-'[1]cld_topo_canopy_sloped'!L33)/'[1]843'!L33</f>
        <v>0.7215564960477238</v>
      </c>
      <c r="M33" s="11">
        <f>('[1]843'!M33-'[1]cld_topo_canopy_sloped'!M33)/'[1]843'!M33</f>
        <v>0.7651042229374314</v>
      </c>
      <c r="N33" s="9"/>
    </row>
    <row r="34" spans="1:14" ht="11.25">
      <c r="A34" s="4" t="s">
        <v>34</v>
      </c>
      <c r="B34" s="11">
        <f>('[1]843'!B34-'[1]cld_topo_canopy_sloped'!B34)/'[1]843'!B34</f>
        <v>0.7684989699964629</v>
      </c>
      <c r="C34" s="11">
        <f>('[1]843'!C34-'[1]cld_topo_canopy_sloped'!C34)/'[1]843'!C34</f>
        <v>0.7872769358532143</v>
      </c>
      <c r="D34" s="11">
        <f>('[1]843'!D34-'[1]cld_topo_canopy_sloped'!D34)/'[1]843'!D34</f>
        <v>0.8397561217791677</v>
      </c>
      <c r="E34" s="11">
        <f>('[1]843'!E34-'[1]cld_topo_canopy_sloped'!E34)/'[1]843'!E34</f>
        <v>0.8594978199049839</v>
      </c>
      <c r="F34" s="11">
        <f>('[1]843'!F34-'[1]cld_topo_canopy_sloped'!F34)/'[1]843'!F34</f>
        <v>0.8675268469265286</v>
      </c>
      <c r="G34" s="11">
        <f>('[1]843'!G34-'[1]cld_topo_canopy_sloped'!G34)/'[1]843'!G34</f>
        <v>0.8543632664958565</v>
      </c>
      <c r="H34" s="11">
        <f>('[1]843'!H34-'[1]cld_topo_canopy_sloped'!H34)/'[1]843'!H34</f>
        <v>0.8557782746697208</v>
      </c>
      <c r="I34" s="11">
        <f>('[1]843'!I34-'[1]cld_topo_canopy_sloped'!I34)/'[1]843'!I34</f>
        <v>0.8744222418486081</v>
      </c>
      <c r="J34" s="11">
        <f>('[1]843'!J34-'[1]cld_topo_canopy_sloped'!J34)/'[1]843'!J34</f>
        <v>0.859839844552519</v>
      </c>
      <c r="K34" s="11">
        <f>('[1]843'!K34-'[1]cld_topo_canopy_sloped'!K34)/'[1]843'!K34</f>
        <v>0.8108394249050626</v>
      </c>
      <c r="L34" s="11">
        <f>('[1]843'!L34-'[1]cld_topo_canopy_sloped'!L34)/'[1]843'!L34</f>
        <v>0.7704548603259694</v>
      </c>
      <c r="M34" s="11">
        <f>('[1]843'!M34-'[1]cld_topo_canopy_sloped'!M34)/'[1]843'!M34</f>
        <v>0.7670300014478943</v>
      </c>
      <c r="N34" s="9"/>
    </row>
    <row r="35" spans="1:14" ht="11.25">
      <c r="A35" s="4" t="s">
        <v>35</v>
      </c>
      <c r="B35" s="11">
        <f>('[1]843'!B35-'[1]cld_topo_canopy_sloped'!B35)/'[1]843'!B35</f>
        <v>0.6961079547258934</v>
      </c>
      <c r="C35" s="11">
        <f>('[1]843'!C35-'[1]cld_topo_canopy_sloped'!C35)/'[1]843'!C35</f>
        <v>0.7397360307051518</v>
      </c>
      <c r="D35" s="11">
        <f>('[1]843'!D35-'[1]cld_topo_canopy_sloped'!D35)/'[1]843'!D35</f>
        <v>0.7562529209919804</v>
      </c>
      <c r="E35" s="11">
        <f>('[1]843'!E35-'[1]cld_topo_canopy_sloped'!E35)/'[1]843'!E35</f>
        <v>0.7319723779583649</v>
      </c>
      <c r="F35" s="11">
        <f>('[1]843'!F35-'[1]cld_topo_canopy_sloped'!F35)/'[1]843'!F35</f>
        <v>0.7709968778254462</v>
      </c>
      <c r="G35" s="11">
        <f>('[1]843'!G35-'[1]cld_topo_canopy_sloped'!G35)/'[1]843'!G35</f>
        <v>0.7891890124629047</v>
      </c>
      <c r="H35" s="11">
        <f>('[1]843'!H35-'[1]cld_topo_canopy_sloped'!H35)/'[1]843'!H35</f>
        <v>0.7929118121227516</v>
      </c>
      <c r="I35" s="11">
        <f>('[1]843'!I35-'[1]cld_topo_canopy_sloped'!I35)/'[1]843'!I35</f>
        <v>0.7827007647748003</v>
      </c>
      <c r="J35" s="11">
        <f>('[1]843'!J35-'[1]cld_topo_canopy_sloped'!J35)/'[1]843'!J35</f>
        <v>0.7318672139949214</v>
      </c>
      <c r="K35" s="11">
        <f>('[1]843'!K35-'[1]cld_topo_canopy_sloped'!K35)/'[1]843'!K35</f>
        <v>0.7677433010247762</v>
      </c>
      <c r="L35" s="11">
        <f>('[1]843'!L35-'[1]cld_topo_canopy_sloped'!L35)/'[1]843'!L35</f>
        <v>0.7031560179292459</v>
      </c>
      <c r="M35" s="11">
        <f>('[1]843'!M35-'[1]cld_topo_canopy_sloped'!M35)/'[1]843'!M35</f>
        <v>0.7014424476180249</v>
      </c>
      <c r="N35" s="9"/>
    </row>
    <row r="36" spans="1:14" ht="11.25">
      <c r="A36" s="4" t="s">
        <v>36</v>
      </c>
      <c r="B36" s="11">
        <f>('[1]843'!B36-'[1]cld_topo_canopy_sloped'!B36)/'[1]843'!B36</f>
        <v>0.6651072289727002</v>
      </c>
      <c r="C36" s="11">
        <f>('[1]843'!C36-'[1]cld_topo_canopy_sloped'!C36)/'[1]843'!C36</f>
        <v>0.7525829242093203</v>
      </c>
      <c r="D36" s="11">
        <f>('[1]843'!D36-'[1]cld_topo_canopy_sloped'!D36)/'[1]843'!D36</f>
        <v>0.7785356063249467</v>
      </c>
      <c r="E36" s="11">
        <f>('[1]843'!E36-'[1]cld_topo_canopy_sloped'!E36)/'[1]843'!E36</f>
        <v>0.7744340579846645</v>
      </c>
      <c r="F36" s="11">
        <f>('[1]843'!F36-'[1]cld_topo_canopy_sloped'!F36)/'[1]843'!F36</f>
        <v>0.7429304633764182</v>
      </c>
      <c r="G36" s="11">
        <f>('[1]843'!G36-'[1]cld_topo_canopy_sloped'!G36)/'[1]843'!G36</f>
        <v>0.7650688362893563</v>
      </c>
      <c r="H36" s="11">
        <f>('[1]843'!H36-'[1]cld_topo_canopy_sloped'!H36)/'[1]843'!H36</f>
        <v>0.7682425473715222</v>
      </c>
      <c r="I36" s="11">
        <f>('[1]843'!I36-'[1]cld_topo_canopy_sloped'!I36)/'[1]843'!I36</f>
        <v>0.7520786718333886</v>
      </c>
      <c r="J36" s="11">
        <f>('[1]843'!J36-'[1]cld_topo_canopy_sloped'!J36)/'[1]843'!J36</f>
        <v>0.7820852518696585</v>
      </c>
      <c r="K36" s="11">
        <f>('[1]843'!K36-'[1]cld_topo_canopy_sloped'!K36)/'[1]843'!K36</f>
        <v>0.7744154803886822</v>
      </c>
      <c r="L36" s="11">
        <f>('[1]843'!L36-'[1]cld_topo_canopy_sloped'!L36)/'[1]843'!L36</f>
        <v>0.7318429309325114</v>
      </c>
      <c r="M36" s="11">
        <f>('[1]843'!M36-'[1]cld_topo_canopy_sloped'!M36)/'[1]843'!M36</f>
        <v>0.6683971394635042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4" sqref="B4"/>
    </sheetView>
  </sheetViews>
  <sheetFormatPr defaultColWidth="9.140625" defaultRowHeight="12.75"/>
  <cols>
    <col min="1" max="1" width="11.140625" style="3" customWidth="1"/>
    <col min="2" max="16384" width="9.140625" style="1" customWidth="1"/>
  </cols>
  <sheetData>
    <row r="1" s="16" customFormat="1" ht="15.75">
      <c r="A1" s="15" t="s">
        <v>42</v>
      </c>
    </row>
    <row r="2" spans="1:2" s="3" customFormat="1" ht="11.25">
      <c r="A2" s="8" t="s">
        <v>43</v>
      </c>
      <c r="B2" s="3" t="s">
        <v>44</v>
      </c>
    </row>
    <row r="3" spans="1:13" s="3" customFormat="1" ht="11.2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1.25">
      <c r="A4" s="4" t="s">
        <v>4</v>
      </c>
      <c r="B4" s="9">
        <f>1-('[2]TotBe'!B4/'[2]TotAb'!B4)</f>
        <v>0.25511024396886284</v>
      </c>
      <c r="C4" s="9">
        <f>1-('[2]TotBe'!C4/'[2]TotAb'!C4)</f>
        <v>0.21447945368254695</v>
      </c>
      <c r="D4" s="9">
        <f>1-('[2]TotBe'!D4/'[2]TotAb'!D4)</f>
        <v>0.17385059943962744</v>
      </c>
      <c r="E4" s="9">
        <f>1-('[2]TotBe'!E4/'[2]TotAb'!E4)</f>
        <v>0.1510280019896586</v>
      </c>
      <c r="F4" s="9">
        <f>1-('[2]TotBe'!F4/'[2]TotAb'!F4)</f>
        <v>0.14180241563043006</v>
      </c>
      <c r="G4" s="9">
        <f>1-('[2]TotBe'!G4/'[2]TotAb'!G4)</f>
        <v>0.13475812331333847</v>
      </c>
      <c r="H4" s="9">
        <f>1-('[2]TotBe'!H4/'[2]TotAb'!H4)</f>
        <v>0.12784148450418797</v>
      </c>
      <c r="I4" s="9">
        <f>1-('[2]TotBe'!I4/'[2]TotAb'!I4)</f>
        <v>0.126231737914143</v>
      </c>
      <c r="J4" s="9">
        <f>1-('[2]TotBe'!J4/'[2]TotAb'!J4)</f>
        <v>0.13857860085285945</v>
      </c>
      <c r="K4" s="9">
        <f>1-('[2]TotBe'!K4/'[2]TotAb'!K4)</f>
        <v>0.1705796385341739</v>
      </c>
      <c r="L4" s="9">
        <f>1-('[2]TotBe'!L4/'[2]TotAb'!L4)</f>
        <v>0.21530569752401385</v>
      </c>
      <c r="M4" s="9">
        <f>1-('[2]TotBe'!M4/'[2]TotAb'!M4)</f>
        <v>0.2566745452880702</v>
      </c>
    </row>
    <row r="5" spans="1:13" ht="11.25">
      <c r="A5" s="4" t="s">
        <v>5</v>
      </c>
      <c r="B5" s="9">
        <f>1-('[2]TotBe'!B5/'[2]TotAb'!B5)</f>
        <v>0.7311542810860783</v>
      </c>
      <c r="C5" s="9">
        <f>1-('[2]TotBe'!C5/'[2]TotAb'!C5)</f>
        <v>0.7599265233452325</v>
      </c>
      <c r="D5" s="9">
        <f>1-('[2]TotBe'!D5/'[2]TotAb'!D5)</f>
        <v>0.7965177627336891</v>
      </c>
      <c r="E5" s="9">
        <f>1-('[2]TotBe'!E5/'[2]TotAb'!E5)</f>
        <v>0.6967675350020741</v>
      </c>
      <c r="F5" s="9">
        <f>1-('[2]TotBe'!F5/'[2]TotAb'!F5)</f>
        <v>0.6269674237505471</v>
      </c>
      <c r="G5" s="9">
        <f>1-('[2]TotBe'!G5/'[2]TotAb'!G5)</f>
        <v>0.6297506663126003</v>
      </c>
      <c r="H5" s="9">
        <f>1-('[2]TotBe'!H5/'[2]TotAb'!H5)</f>
        <v>0.6279377855122248</v>
      </c>
      <c r="I5" s="9">
        <f>1-('[2]TotBe'!I5/'[2]TotAb'!I5)</f>
        <v>0.6177581061899359</v>
      </c>
      <c r="J5" s="9">
        <f>1-('[2]TotBe'!J5/'[2]TotAb'!J5)</f>
        <v>0.7125666057786426</v>
      </c>
      <c r="K5" s="9">
        <f>1-('[2]TotBe'!K5/'[2]TotAb'!K5)</f>
        <v>0.8094708515497893</v>
      </c>
      <c r="L5" s="9">
        <f>1-('[2]TotBe'!L5/'[2]TotAb'!L5)</f>
        <v>0.7597646225336621</v>
      </c>
      <c r="M5" s="9">
        <f>1-('[2]TotBe'!M5/'[2]TotAb'!M5)</f>
        <v>0.7339784275424366</v>
      </c>
    </row>
    <row r="6" spans="1:13" ht="11.25">
      <c r="A6" s="4" t="s">
        <v>6</v>
      </c>
      <c r="B6" s="9">
        <f>1-('[2]TotBe'!B6/'[2]TotAb'!B6)</f>
        <v>0.17596774196409526</v>
      </c>
      <c r="C6" s="9">
        <f>1-('[2]TotBe'!C6/'[2]TotAb'!C6)</f>
        <v>0.1707428508990887</v>
      </c>
      <c r="D6" s="9">
        <f>1-('[2]TotBe'!D6/'[2]TotAb'!D6)</f>
        <v>0.15425814255133585</v>
      </c>
      <c r="E6" s="9">
        <f>1-('[2]TotBe'!E6/'[2]TotAb'!E6)</f>
        <v>0.12436879143562107</v>
      </c>
      <c r="F6" s="9">
        <f>1-('[2]TotBe'!F6/'[2]TotAb'!F6)</f>
        <v>0.10161694103630647</v>
      </c>
      <c r="G6" s="9">
        <f>1-('[2]TotBe'!G6/'[2]TotAb'!G6)</f>
        <v>0.09080721769254452</v>
      </c>
      <c r="H6" s="9">
        <f>1-('[2]TotBe'!H6/'[2]TotAb'!H6)</f>
        <v>0.08595974251268312</v>
      </c>
      <c r="I6" s="9">
        <f>1-('[2]TotBe'!I6/'[2]TotAb'!I6)</f>
        <v>0.09140884243034442</v>
      </c>
      <c r="J6" s="9">
        <f>1-('[2]TotBe'!J6/'[2]TotAb'!J6)</f>
        <v>0.12011836394445374</v>
      </c>
      <c r="K6" s="9">
        <f>1-('[2]TotBe'!K6/'[2]TotAb'!K6)</f>
        <v>0.1550831062916953</v>
      </c>
      <c r="L6" s="9">
        <f>1-('[2]TotBe'!L6/'[2]TotAb'!L6)</f>
        <v>0.17111997559269243</v>
      </c>
      <c r="M6" s="9">
        <f>1-('[2]TotBe'!M6/'[2]TotAb'!M6)</f>
        <v>0.17677173440465976</v>
      </c>
    </row>
    <row r="7" spans="1:13" ht="11.25">
      <c r="A7" s="4" t="s">
        <v>7</v>
      </c>
      <c r="B7" s="9">
        <f>1-('[2]TotBe'!B7/'[2]TotAb'!B7)</f>
        <v>0.0687995755657631</v>
      </c>
      <c r="C7" s="9">
        <f>1-('[2]TotBe'!C7/'[2]TotAb'!C7)</f>
        <v>0.06199895311445147</v>
      </c>
      <c r="D7" s="9">
        <f>1-('[2]TotBe'!D7/'[2]TotAb'!D7)</f>
        <v>0.054119525264266444</v>
      </c>
      <c r="E7" s="9">
        <f>1-('[2]TotBe'!E7/'[2]TotAb'!E7)</f>
        <v>0.052316040723909496</v>
      </c>
      <c r="F7" s="9">
        <f>1-('[2]TotBe'!F7/'[2]TotAb'!F7)</f>
        <v>0.04341192046690068</v>
      </c>
      <c r="G7" s="9">
        <f>1-('[2]TotBe'!G7/'[2]TotAb'!G7)</f>
        <v>0.03595677578716194</v>
      </c>
      <c r="H7" s="9">
        <f>1-('[2]TotBe'!H7/'[2]TotAb'!H7)</f>
        <v>0.03262812029768558</v>
      </c>
      <c r="I7" s="9">
        <f>1-('[2]TotBe'!I7/'[2]TotAb'!I7)</f>
        <v>0.037481404080037195</v>
      </c>
      <c r="J7" s="9">
        <f>1-('[2]TotBe'!J7/'[2]TotAb'!J7)</f>
        <v>0.04718400085644259</v>
      </c>
      <c r="K7" s="9">
        <f>1-('[2]TotBe'!K7/'[2]TotAb'!K7)</f>
        <v>0.052218620649312375</v>
      </c>
      <c r="L7" s="9">
        <f>1-('[2]TotBe'!L7/'[2]TotAb'!L7)</f>
        <v>0.06208085923514417</v>
      </c>
      <c r="M7" s="9">
        <f>1-('[2]TotBe'!M7/'[2]TotAb'!M7)</f>
        <v>0.068391903305564</v>
      </c>
    </row>
    <row r="8" spans="1:13" ht="11.25">
      <c r="A8" s="4" t="s">
        <v>8</v>
      </c>
      <c r="B8" s="9">
        <f>1-('[2]TotBe'!B8/'[2]TotAb'!B8)</f>
        <v>0.1412114343469335</v>
      </c>
      <c r="C8" s="9">
        <f>1-('[2]TotBe'!C8/'[2]TotAb'!C8)</f>
        <v>0.12009580004085485</v>
      </c>
      <c r="D8" s="9">
        <f>1-('[2]TotBe'!D8/'[2]TotAb'!D8)</f>
        <v>0.10825365071574766</v>
      </c>
      <c r="E8" s="9">
        <f>1-('[2]TotBe'!E8/'[2]TotAb'!E8)</f>
        <v>0.0794717753561962</v>
      </c>
      <c r="F8" s="9">
        <f>1-('[2]TotBe'!F8/'[2]TotAb'!F8)</f>
        <v>0.08374402736277498</v>
      </c>
      <c r="G8" s="9">
        <f>1-('[2]TotBe'!G8/'[2]TotAb'!G8)</f>
        <v>0.11282423349003967</v>
      </c>
      <c r="H8" s="9">
        <f>1-('[2]TotBe'!H8/'[2]TotAb'!H8)</f>
        <v>0.11304615332211632</v>
      </c>
      <c r="I8" s="9">
        <f>1-('[2]TotBe'!I8/'[2]TotAb'!I8)</f>
        <v>0.07929276324985923</v>
      </c>
      <c r="J8" s="9">
        <f>1-('[2]TotBe'!J8/'[2]TotAb'!J8)</f>
        <v>0.07496927609579751</v>
      </c>
      <c r="K8" s="9">
        <f>1-('[2]TotBe'!K8/'[2]TotAb'!K8)</f>
        <v>0.11025679747382511</v>
      </c>
      <c r="L8" s="9">
        <f>1-('[2]TotBe'!L8/'[2]TotAb'!L8)</f>
        <v>0.12054153022040293</v>
      </c>
      <c r="M8" s="9">
        <f>1-('[2]TotBe'!M8/'[2]TotAb'!M8)</f>
        <v>0.14312751164507542</v>
      </c>
    </row>
    <row r="9" spans="1:13" ht="11.25">
      <c r="A9" s="4" t="s">
        <v>9</v>
      </c>
      <c r="B9" s="9">
        <f>1-('[2]TotBe'!B9/'[2]TotAb'!B9)</f>
        <v>0.6039072658359907</v>
      </c>
      <c r="C9" s="9">
        <f>1-('[2]TotBe'!C9/'[2]TotAb'!C9)</f>
        <v>0.6349867556490596</v>
      </c>
      <c r="D9" s="9">
        <f>1-('[2]TotBe'!D9/'[2]TotAb'!D9)</f>
        <v>0.6312071299130989</v>
      </c>
      <c r="E9" s="9">
        <f>1-('[2]TotBe'!E9/'[2]TotAb'!E9)</f>
        <v>0.5802722989940525</v>
      </c>
      <c r="F9" s="9">
        <f>1-('[2]TotBe'!F9/'[2]TotAb'!F9)</f>
        <v>0.5271831956905944</v>
      </c>
      <c r="G9" s="9">
        <f>1-('[2]TotBe'!G9/'[2]TotAb'!G9)</f>
        <v>0.41865494382776947</v>
      </c>
      <c r="H9" s="9">
        <f>1-('[2]TotBe'!H9/'[2]TotAb'!H9)</f>
        <v>0.41261919063093444</v>
      </c>
      <c r="I9" s="9">
        <f>1-('[2]TotBe'!I9/'[2]TotAb'!I9)</f>
        <v>0.537358091281452</v>
      </c>
      <c r="J9" s="9">
        <f>1-('[2]TotBe'!J9/'[2]TotAb'!J9)</f>
        <v>0.5949337475368038</v>
      </c>
      <c r="K9" s="9">
        <f>1-('[2]TotBe'!K9/'[2]TotAb'!K9)</f>
        <v>0.645425159746825</v>
      </c>
      <c r="L9" s="9">
        <f>1-('[2]TotBe'!L9/'[2]TotAb'!L9)</f>
        <v>0.6351965116278038</v>
      </c>
      <c r="M9" s="9">
        <f>1-('[2]TotBe'!M9/'[2]TotAb'!M9)</f>
        <v>0.6079374226070569</v>
      </c>
    </row>
    <row r="10" spans="1:13" ht="11.25">
      <c r="A10" s="4" t="s">
        <v>10</v>
      </c>
      <c r="B10" s="9">
        <f>1-('[2]TotBe'!B10/'[2]TotAb'!B10)</f>
        <v>0.8170321368719107</v>
      </c>
      <c r="C10" s="9">
        <f>1-('[2]TotBe'!C10/'[2]TotAb'!C10)</f>
        <v>0.8082887250867834</v>
      </c>
      <c r="D10" s="9">
        <f>1-('[2]TotBe'!D10/'[2]TotAb'!D10)</f>
        <v>0.8197870523105827</v>
      </c>
      <c r="E10" s="9">
        <f>1-('[2]TotBe'!E10/'[2]TotAb'!E10)</f>
        <v>0.8416541216250344</v>
      </c>
      <c r="F10" s="9">
        <f>1-('[2]TotBe'!F10/'[2]TotAb'!F10)</f>
        <v>0.776637232922816</v>
      </c>
      <c r="G10" s="9">
        <f>1-('[2]TotBe'!G10/'[2]TotAb'!G10)</f>
        <v>0.7404667306218391</v>
      </c>
      <c r="H10" s="9">
        <f>1-('[2]TotBe'!H10/'[2]TotAb'!H10)</f>
        <v>0.7363739594456651</v>
      </c>
      <c r="I10" s="9">
        <f>1-('[2]TotBe'!I10/'[2]TotAb'!I10)</f>
        <v>0.779911022332073</v>
      </c>
      <c r="J10" s="9">
        <f>1-('[2]TotBe'!J10/'[2]TotAb'!J10)</f>
        <v>0.8563879331782637</v>
      </c>
      <c r="K10" s="9">
        <f>1-('[2]TotBe'!K10/'[2]TotAb'!K10)</f>
        <v>0.8228025573882165</v>
      </c>
      <c r="L10" s="9">
        <f>1-('[2]TotBe'!L10/'[2]TotAb'!L10)</f>
        <v>0.8085270957332623</v>
      </c>
      <c r="M10" s="9">
        <f>1-('[2]TotBe'!M10/'[2]TotAb'!M10)</f>
        <v>0.8188000013407395</v>
      </c>
    </row>
    <row r="11" spans="1:13" ht="11.25">
      <c r="A11" s="4" t="s">
        <v>11</v>
      </c>
      <c r="B11" s="9">
        <f>1-('[2]TotBe'!B11/'[2]TotAb'!B11)</f>
        <v>0.9025581643307828</v>
      </c>
      <c r="C11" s="9">
        <f>1-('[2]TotBe'!C11/'[2]TotAb'!C11)</f>
        <v>0.9130931802761248</v>
      </c>
      <c r="D11" s="9">
        <f>1-('[2]TotBe'!D11/'[2]TotAb'!D11)</f>
        <v>0.9270159430204951</v>
      </c>
      <c r="E11" s="9">
        <f>1-('[2]TotBe'!E11/'[2]TotAb'!E11)</f>
        <v>0.9156816670467273</v>
      </c>
      <c r="F11" s="9">
        <f>1-('[2]TotBe'!F11/'[2]TotAb'!F11)</f>
        <v>0.8504506376247892</v>
      </c>
      <c r="G11" s="9">
        <f>1-('[2]TotBe'!G11/'[2]TotAb'!G11)</f>
        <v>0.8241185131368514</v>
      </c>
      <c r="H11" s="9">
        <f>1-('[2]TotBe'!H11/'[2]TotAb'!H11)</f>
        <v>0.8198812826402342</v>
      </c>
      <c r="I11" s="9">
        <f>1-('[2]TotBe'!I11/'[2]TotAb'!I11)</f>
        <v>0.8472814548927843</v>
      </c>
      <c r="J11" s="9">
        <f>1-('[2]TotBe'!J11/'[2]TotAb'!J11)</f>
        <v>0.9251995489913677</v>
      </c>
      <c r="K11" s="9">
        <f>1-('[2]TotBe'!K11/'[2]TotAb'!K11)</f>
        <v>0.9316377336981507</v>
      </c>
      <c r="L11" s="9">
        <f>1-('[2]TotBe'!L11/'[2]TotAb'!L11)</f>
        <v>0.9130849577970976</v>
      </c>
      <c r="M11" s="9">
        <f>1-('[2]TotBe'!M11/'[2]TotAb'!M11)</f>
        <v>0.9035714602501795</v>
      </c>
    </row>
    <row r="12" spans="1:13" ht="11.25">
      <c r="A12" s="4" t="s">
        <v>12</v>
      </c>
      <c r="B12" s="9">
        <f>1-('[2]TotBe'!B12/'[2]TotAb'!B12)</f>
        <v>0.9520434028646817</v>
      </c>
      <c r="C12" s="9">
        <f>1-('[2]TotBe'!C12/'[2]TotAb'!C12)</f>
        <v>0.9571958028286705</v>
      </c>
      <c r="D12" s="9">
        <f>1-('[2]TotBe'!D12/'[2]TotAb'!D12)</f>
        <v>0.9645483582688823</v>
      </c>
      <c r="E12" s="9">
        <f>1-('[2]TotBe'!E12/'[2]TotAb'!E12)</f>
        <v>0.9484351485351942</v>
      </c>
      <c r="F12" s="9">
        <f>1-('[2]TotBe'!F12/'[2]TotAb'!F12)</f>
        <v>0.9021505769822733</v>
      </c>
      <c r="G12" s="9">
        <f>1-('[2]TotBe'!G12/'[2]TotAb'!G12)</f>
        <v>0.9225627610059519</v>
      </c>
      <c r="H12" s="9">
        <f>1-('[2]TotBe'!H12/'[2]TotAb'!H12)</f>
        <v>0.9195624467451066</v>
      </c>
      <c r="I12" s="9">
        <f>1-('[2]TotBe'!I12/'[2]TotAb'!I12)</f>
        <v>0.8964797165264023</v>
      </c>
      <c r="J12" s="9">
        <f>1-('[2]TotBe'!J12/'[2]TotAb'!J12)</f>
        <v>0.9520570733605878</v>
      </c>
      <c r="K12" s="9">
        <f>1-('[2]TotBe'!K12/'[2]TotAb'!K12)</f>
        <v>0.9668741321433293</v>
      </c>
      <c r="L12" s="9">
        <f>1-('[2]TotBe'!L12/'[2]TotAb'!L12)</f>
        <v>0.9571671118478909</v>
      </c>
      <c r="M12" s="9">
        <f>1-('[2]TotBe'!M12/'[2]TotAb'!M12)</f>
        <v>0.9525471730359377</v>
      </c>
    </row>
    <row r="13" spans="1:13" ht="11.25">
      <c r="A13" s="4" t="s">
        <v>13</v>
      </c>
      <c r="B13" s="9">
        <f>1-('[2]TotBe'!B13/'[2]TotAb'!B13)</f>
        <v>0.9043565239216632</v>
      </c>
      <c r="C13" s="9">
        <f>1-('[2]TotBe'!C13/'[2]TotAb'!C13)</f>
        <v>0.912794218542196</v>
      </c>
      <c r="D13" s="9">
        <f>1-('[2]TotBe'!D13/'[2]TotAb'!D13)</f>
        <v>0.9239343929981998</v>
      </c>
      <c r="E13" s="9">
        <f>1-('[2]TotBe'!E13/'[2]TotAb'!E13)</f>
        <v>0.9295254636690073</v>
      </c>
      <c r="F13" s="9">
        <f>1-('[2]TotBe'!F13/'[2]TotAb'!F13)</f>
        <v>0.9206133593597323</v>
      </c>
      <c r="G13" s="9">
        <f>1-('[2]TotBe'!G13/'[2]TotAb'!G13)</f>
        <v>0.8788264316416148</v>
      </c>
      <c r="H13" s="9">
        <f>1-('[2]TotBe'!H13/'[2]TotAb'!H13)</f>
        <v>0.8790940213288256</v>
      </c>
      <c r="I13" s="9">
        <f>1-('[2]TotBe'!I13/'[2]TotAb'!I13)</f>
        <v>0.9302069482319876</v>
      </c>
      <c r="J13" s="9">
        <f>1-('[2]TotBe'!J13/'[2]TotAb'!J13)</f>
        <v>0.9387286215317974</v>
      </c>
      <c r="K13" s="9">
        <f>1-('[2]TotBe'!K13/'[2]TotAb'!K13)</f>
        <v>0.9275156163386471</v>
      </c>
      <c r="L13" s="9">
        <f>1-('[2]TotBe'!L13/'[2]TotAb'!L13)</f>
        <v>0.9128274792857592</v>
      </c>
      <c r="M13" s="9">
        <f>1-('[2]TotBe'!M13/'[2]TotAb'!M13)</f>
        <v>0.9053105097193022</v>
      </c>
    </row>
    <row r="14" spans="1:13" ht="11.25">
      <c r="A14" s="4" t="s">
        <v>14</v>
      </c>
      <c r="B14" s="9">
        <f>1-('[2]TotBe'!B14/'[2]TotAb'!B14)</f>
        <v>0.9302830434392525</v>
      </c>
      <c r="C14" s="9">
        <f>1-('[2]TotBe'!C14/'[2]TotAb'!C14)</f>
        <v>0.9331955984827108</v>
      </c>
      <c r="D14" s="9">
        <f>1-('[2]TotBe'!D14/'[2]TotAb'!D14)</f>
        <v>0.9361834852905146</v>
      </c>
      <c r="E14" s="9">
        <f>1-('[2]TotBe'!E14/'[2]TotAb'!E14)</f>
        <v>0.9031784199370388</v>
      </c>
      <c r="F14" s="9">
        <f>1-('[2]TotBe'!F14/'[2]TotAb'!F14)</f>
        <v>0.885291224892548</v>
      </c>
      <c r="G14" s="9">
        <f>1-('[2]TotBe'!G14/'[2]TotAb'!G14)</f>
        <v>0.9066641376134208</v>
      </c>
      <c r="H14" s="9">
        <f>1-('[2]TotBe'!H14/'[2]TotAb'!H14)</f>
        <v>0.905349109102518</v>
      </c>
      <c r="I14" s="9">
        <f>1-('[2]TotBe'!I14/'[2]TotAb'!I14)</f>
        <v>0.8783337455846298</v>
      </c>
      <c r="J14" s="9">
        <f>1-('[2]TotBe'!J14/'[2]TotAb'!J14)</f>
        <v>0.9040719844303116</v>
      </c>
      <c r="K14" s="9">
        <f>1-('[2]TotBe'!K14/'[2]TotAb'!K14)</f>
        <v>0.9384561301251453</v>
      </c>
      <c r="L14" s="9">
        <f>1-('[2]TotBe'!L14/'[2]TotAb'!L14)</f>
        <v>0.9333392447685553</v>
      </c>
      <c r="M14" s="9">
        <f>1-('[2]TotBe'!M14/'[2]TotAb'!M14)</f>
        <v>0.9309108207559733</v>
      </c>
    </row>
    <row r="15" spans="1:13" ht="11.25">
      <c r="A15" s="4" t="s">
        <v>15</v>
      </c>
      <c r="B15" s="9">
        <f>1-('[2]TotBe'!B15/'[2]TotAb'!B15)</f>
        <v>0.8947941528821673</v>
      </c>
      <c r="C15" s="9">
        <f>1-('[2]TotBe'!C15/'[2]TotAb'!C15)</f>
        <v>0.9062292617474991</v>
      </c>
      <c r="D15" s="9">
        <f>1-('[2]TotBe'!D15/'[2]TotAb'!D15)</f>
        <v>0.9130971847774696</v>
      </c>
      <c r="E15" s="9">
        <f>1-('[2]TotBe'!E15/'[2]TotAb'!E15)</f>
        <v>0.9037871623828623</v>
      </c>
      <c r="F15" s="9">
        <f>1-('[2]TotBe'!F15/'[2]TotAb'!F15)</f>
        <v>0.8879876625190498</v>
      </c>
      <c r="G15" s="9">
        <f>1-('[2]TotBe'!G15/'[2]TotAb'!G15)</f>
        <v>0.9111241805412216</v>
      </c>
      <c r="H15" s="9">
        <f>1-('[2]TotBe'!H15/'[2]TotAb'!H15)</f>
        <v>0.9141735517659957</v>
      </c>
      <c r="I15" s="9">
        <f>1-('[2]TotBe'!I15/'[2]TotAb'!I15)</f>
        <v>0.8916760307798594</v>
      </c>
      <c r="J15" s="9">
        <f>1-('[2]TotBe'!J15/'[2]TotAb'!J15)</f>
        <v>0.9116952375008588</v>
      </c>
      <c r="K15" s="9">
        <f>1-('[2]TotBe'!K15/'[2]TotAb'!K15)</f>
        <v>0.9176200155360323</v>
      </c>
      <c r="L15" s="9">
        <f>1-('[2]TotBe'!L15/'[2]TotAb'!L15)</f>
        <v>0.9061789176185204</v>
      </c>
      <c r="M15" s="9">
        <f>1-('[2]TotBe'!M15/'[2]TotAb'!M15)</f>
        <v>0.8958993098529618</v>
      </c>
    </row>
    <row r="16" spans="1:13" ht="11.25">
      <c r="A16" s="4" t="s">
        <v>16</v>
      </c>
      <c r="B16" s="9">
        <f>1-('[2]TotBe'!B16/'[2]TotAb'!B16)</f>
        <v>0.9177536673301401</v>
      </c>
      <c r="C16" s="9">
        <f>1-('[2]TotBe'!C16/'[2]TotAb'!C16)</f>
        <v>0.9090173823908659</v>
      </c>
      <c r="D16" s="9">
        <f>1-('[2]TotBe'!D16/'[2]TotAb'!D16)</f>
        <v>0.9062537853882715</v>
      </c>
      <c r="E16" s="9">
        <f>1-('[2]TotBe'!E16/'[2]TotAb'!E16)</f>
        <v>0.9115093551289944</v>
      </c>
      <c r="F16" s="9">
        <f>1-('[2]TotBe'!F16/'[2]TotAb'!F16)</f>
        <v>0.9257919323078803</v>
      </c>
      <c r="G16" s="9">
        <f>1-('[2]TotBe'!G16/'[2]TotAb'!G16)</f>
        <v>0.9515535551487357</v>
      </c>
      <c r="H16" s="9">
        <f>1-('[2]TotBe'!H16/'[2]TotAb'!H16)</f>
        <v>0.9533560187079557</v>
      </c>
      <c r="I16" s="9">
        <f>1-('[2]TotBe'!I16/'[2]TotAb'!I16)</f>
        <v>0.9248364247077556</v>
      </c>
      <c r="J16" s="9">
        <f>1-('[2]TotBe'!J16/'[2]TotAb'!J16)</f>
        <v>0.9078790700860898</v>
      </c>
      <c r="K16" s="9">
        <f>1-('[2]TotBe'!K16/'[2]TotAb'!K16)</f>
        <v>0.9048023331269995</v>
      </c>
      <c r="L16" s="9">
        <f>1-('[2]TotBe'!L16/'[2]TotAb'!L16)</f>
        <v>0.9092888312352732</v>
      </c>
      <c r="M16" s="9">
        <f>1-('[2]TotBe'!M16/'[2]TotAb'!M16)</f>
        <v>0.9174108626466688</v>
      </c>
    </row>
    <row r="17" spans="1:13" ht="11.25">
      <c r="A17" s="4" t="s">
        <v>17</v>
      </c>
      <c r="B17" s="9">
        <f>1-('[2]TotBe'!B17/'[2]TotAb'!B17)</f>
        <v>0.9433600711042656</v>
      </c>
      <c r="C17" s="9">
        <f>1-('[2]TotBe'!C17/'[2]TotAb'!C17)</f>
        <v>0.9486174585963245</v>
      </c>
      <c r="D17" s="9">
        <f>1-('[2]TotBe'!D17/'[2]TotAb'!D17)</f>
        <v>0.9477153508846021</v>
      </c>
      <c r="E17" s="9">
        <f>1-('[2]TotBe'!E17/'[2]TotAb'!E17)</f>
        <v>0.9261499560977086</v>
      </c>
      <c r="F17" s="9">
        <f>1-('[2]TotBe'!F17/'[2]TotAb'!F17)</f>
        <v>0.9035149033400702</v>
      </c>
      <c r="G17" s="9">
        <f>1-('[2]TotBe'!G17/'[2]TotAb'!G17)</f>
        <v>0.8996331568913474</v>
      </c>
      <c r="H17" s="9">
        <f>1-('[2]TotBe'!H17/'[2]TotAb'!H17)</f>
        <v>0.896815105010436</v>
      </c>
      <c r="I17" s="9">
        <f>1-('[2]TotBe'!I17/'[2]TotAb'!I17)</f>
        <v>0.8993823259520108</v>
      </c>
      <c r="J17" s="9">
        <f>1-('[2]TotBe'!J17/'[2]TotAb'!J17)</f>
        <v>0.9258090894537149</v>
      </c>
      <c r="K17" s="9">
        <f>1-('[2]TotBe'!K17/'[2]TotAb'!K17)</f>
        <v>0.949887681960029</v>
      </c>
      <c r="L17" s="9">
        <f>1-('[2]TotBe'!L17/'[2]TotAb'!L17)</f>
        <v>0.9487322360968312</v>
      </c>
      <c r="M17" s="9">
        <f>1-('[2]TotBe'!M17/'[2]TotAb'!M17)</f>
        <v>0.9438046026268384</v>
      </c>
    </row>
    <row r="18" spans="1:13" ht="11.25">
      <c r="A18" s="4" t="s">
        <v>18</v>
      </c>
      <c r="B18" s="9">
        <f>1-('[2]TotBe'!B18/'[2]TotAb'!B18)</f>
        <v>0.8207760763264996</v>
      </c>
      <c r="C18" s="9">
        <f>1-('[2]TotBe'!C18/'[2]TotAb'!C18)</f>
        <v>0.8333116293367094</v>
      </c>
      <c r="D18" s="9">
        <f>1-('[2]TotBe'!D18/'[2]TotAb'!D18)</f>
        <v>0.8259214120932985</v>
      </c>
      <c r="E18" s="9">
        <f>1-('[2]TotBe'!E18/'[2]TotAb'!E18)</f>
        <v>0.8071968170163477</v>
      </c>
      <c r="F18" s="9">
        <f>1-('[2]TotBe'!F18/'[2]TotAb'!F18)</f>
        <v>0.7636460571555198</v>
      </c>
      <c r="G18" s="9">
        <f>1-('[2]TotBe'!G18/'[2]TotAb'!G18)</f>
        <v>0.7282863458584121</v>
      </c>
      <c r="H18" s="9">
        <f>1-('[2]TotBe'!H18/'[2]TotAb'!H18)</f>
        <v>0.7236640186839833</v>
      </c>
      <c r="I18" s="9">
        <f>1-('[2]TotBe'!I18/'[2]TotAb'!I18)</f>
        <v>0.7591791703080768</v>
      </c>
      <c r="J18" s="9">
        <f>1-('[2]TotBe'!J18/'[2]TotAb'!J18)</f>
        <v>0.8154888921492841</v>
      </c>
      <c r="K18" s="9">
        <f>1-('[2]TotBe'!K18/'[2]TotAb'!K18)</f>
        <v>0.8301691784179547</v>
      </c>
      <c r="L18" s="9">
        <f>1-('[2]TotBe'!L18/'[2]TotAb'!L18)</f>
        <v>0.8336537265339559</v>
      </c>
      <c r="M18" s="9">
        <f>1-('[2]TotBe'!M18/'[2]TotAb'!M18)</f>
        <v>0.8223166822919303</v>
      </c>
    </row>
    <row r="19" spans="1:13" ht="11.25">
      <c r="A19" s="4" t="s">
        <v>19</v>
      </c>
      <c r="B19" s="9">
        <f>1-('[2]TotBe'!B19/'[2]TotAb'!B19)</f>
        <v>0.4325106328761039</v>
      </c>
      <c r="C19" s="9">
        <f>1-('[2]TotBe'!C19/'[2]TotAb'!C19)</f>
        <v>0.4123256216748774</v>
      </c>
      <c r="D19" s="9">
        <f>1-('[2]TotBe'!D19/'[2]TotAb'!D19)</f>
        <v>0.30606546236861365</v>
      </c>
      <c r="E19" s="9">
        <f>1-('[2]TotBe'!E19/'[2]TotAb'!E19)</f>
        <v>0.26572788894308985</v>
      </c>
      <c r="F19" s="9">
        <f>1-('[2]TotBe'!F19/'[2]TotAb'!F19)</f>
        <v>0.2896378241591686</v>
      </c>
      <c r="G19" s="9">
        <f>1-('[2]TotBe'!G19/'[2]TotAb'!G19)</f>
        <v>0.2731619862030562</v>
      </c>
      <c r="H19" s="9">
        <f>1-('[2]TotBe'!H19/'[2]TotAb'!H19)</f>
        <v>0.26373090830405843</v>
      </c>
      <c r="I19" s="9">
        <f>1-('[2]TotBe'!I19/'[2]TotAb'!I19)</f>
        <v>0.2660892524080507</v>
      </c>
      <c r="J19" s="9">
        <f>1-('[2]TotBe'!J19/'[2]TotAb'!J19)</f>
        <v>0.23877501979921834</v>
      </c>
      <c r="K19" s="9">
        <f>1-('[2]TotBe'!K19/'[2]TotAb'!K19)</f>
        <v>0.30138565770036996</v>
      </c>
      <c r="L19" s="9">
        <f>1-('[2]TotBe'!L19/'[2]TotAb'!L19)</f>
        <v>0.413703640001743</v>
      </c>
      <c r="M19" s="9">
        <f>1-('[2]TotBe'!M19/'[2]TotAb'!M19)</f>
        <v>0.43405601106936265</v>
      </c>
    </row>
    <row r="20" spans="1:13" ht="11.25">
      <c r="A20" s="4" t="s">
        <v>20</v>
      </c>
      <c r="B20" s="9">
        <f>1-('[2]TotBe'!B20/'[2]TotAb'!B20)</f>
        <v>0.924129872573539</v>
      </c>
      <c r="C20" s="9">
        <f>1-('[2]TotBe'!C20/'[2]TotAb'!C20)</f>
        <v>0.9323986596651254</v>
      </c>
      <c r="D20" s="9">
        <f>1-('[2]TotBe'!D20/'[2]TotAb'!D20)</f>
        <v>0.9428307223875004</v>
      </c>
      <c r="E20" s="9">
        <f>1-('[2]TotBe'!E20/'[2]TotAb'!E20)</f>
        <v>0.931391784903614</v>
      </c>
      <c r="F20" s="9">
        <f>1-('[2]TotBe'!F20/'[2]TotAb'!F20)</f>
        <v>0.9012580747770115</v>
      </c>
      <c r="G20" s="9">
        <f>1-('[2]TotBe'!G20/'[2]TotAb'!G20)</f>
        <v>0.9091094712026512</v>
      </c>
      <c r="H20" s="9">
        <f>1-('[2]TotBe'!H20/'[2]TotAb'!H20)</f>
        <v>0.9091588563747163</v>
      </c>
      <c r="I20" s="9">
        <f>1-('[2]TotBe'!I20/'[2]TotAb'!I20)</f>
        <v>0.9013476092957082</v>
      </c>
      <c r="J20" s="9">
        <f>1-('[2]TotBe'!J20/'[2]TotAb'!J20)</f>
        <v>0.9382639018449288</v>
      </c>
      <c r="K20" s="9">
        <f>1-('[2]TotBe'!K20/'[2]TotAb'!K20)</f>
        <v>0.9461691780449774</v>
      </c>
      <c r="L20" s="9">
        <f>1-('[2]TotBe'!L20/'[2]TotAb'!L20)</f>
        <v>0.9323570216430237</v>
      </c>
      <c r="M20" s="9">
        <f>1-('[2]TotBe'!M20/'[2]TotAb'!M20)</f>
        <v>0.924926866300575</v>
      </c>
    </row>
    <row r="21" spans="1:13" ht="11.25">
      <c r="A21" s="4" t="s">
        <v>21</v>
      </c>
      <c r="B21" s="9">
        <f>1-('[2]TotBe'!B21/'[2]TotAb'!B21)</f>
        <v>0.9509292889208824</v>
      </c>
      <c r="C21" s="9">
        <f>1-('[2]TotBe'!C21/'[2]TotAb'!C21)</f>
        <v>0.9534993691351686</v>
      </c>
      <c r="D21" s="9">
        <f>1-('[2]TotBe'!D21/'[2]TotAb'!D21)</f>
        <v>0.9247097647058654</v>
      </c>
      <c r="E21" s="9">
        <f>1-('[2]TotBe'!E21/'[2]TotAb'!E21)</f>
        <v>0.9066474606035919</v>
      </c>
      <c r="F21" s="9">
        <f>1-('[2]TotBe'!F21/'[2]TotAb'!F21)</f>
        <v>0.9467449654135047</v>
      </c>
      <c r="G21" s="9">
        <f>1-('[2]TotBe'!G21/'[2]TotAb'!G21)</f>
        <v>0.9682815576227264</v>
      </c>
      <c r="H21" s="9">
        <f>1-('[2]TotBe'!H21/'[2]TotAb'!H21)</f>
        <v>0.9688273201666384</v>
      </c>
      <c r="I21" s="9">
        <f>1-('[2]TotBe'!I21/'[2]TotAb'!I21)</f>
        <v>0.9427985450384454</v>
      </c>
      <c r="J21" s="9">
        <f>1-('[2]TotBe'!J21/'[2]TotAb'!J21)</f>
        <v>0.8982378885929104</v>
      </c>
      <c r="K21" s="9">
        <f>1-('[2]TotBe'!K21/'[2]TotAb'!K21)</f>
        <v>0.9235561688840954</v>
      </c>
      <c r="L21" s="9">
        <f>1-('[2]TotBe'!L21/'[2]TotAb'!L21)</f>
        <v>0.9534538047992006</v>
      </c>
      <c r="M21" s="9">
        <f>1-('[2]TotBe'!M21/'[2]TotAb'!M21)</f>
        <v>0.9511467197653927</v>
      </c>
    </row>
    <row r="22" spans="1:13" ht="11.25">
      <c r="A22" s="4" t="s">
        <v>22</v>
      </c>
      <c r="B22" s="9">
        <f>1-('[2]TotBe'!B22/'[2]TotAb'!B22)</f>
        <v>0.8974887397373008</v>
      </c>
      <c r="C22" s="9">
        <f>1-('[2]TotBe'!C22/'[2]TotAb'!C22)</f>
        <v>0.9083861971910924</v>
      </c>
      <c r="D22" s="9">
        <f>1-('[2]TotBe'!D22/'[2]TotAb'!D22)</f>
        <v>0.909372442972467</v>
      </c>
      <c r="E22" s="9">
        <f>1-('[2]TotBe'!E22/'[2]TotAb'!E22)</f>
        <v>0.8823144639572488</v>
      </c>
      <c r="F22" s="9">
        <f>1-('[2]TotBe'!F22/'[2]TotAb'!F22)</f>
        <v>0.8729884764132192</v>
      </c>
      <c r="G22" s="9">
        <f>1-('[2]TotBe'!G22/'[2]TotAb'!G22)</f>
        <v>0.8816517012971598</v>
      </c>
      <c r="H22" s="9">
        <f>1-('[2]TotBe'!H22/'[2]TotAb'!H22)</f>
        <v>0.8826634388901562</v>
      </c>
      <c r="I22" s="9">
        <f>1-('[2]TotBe'!I22/'[2]TotAb'!I22)</f>
        <v>0.8719593607482904</v>
      </c>
      <c r="J22" s="9">
        <f>1-('[2]TotBe'!J22/'[2]TotAb'!J22)</f>
        <v>0.8844040407984969</v>
      </c>
      <c r="K22" s="9">
        <f>1-('[2]TotBe'!K22/'[2]TotAb'!K22)</f>
        <v>0.9130103107063382</v>
      </c>
      <c r="L22" s="9">
        <f>1-('[2]TotBe'!L22/'[2]TotAb'!L22)</f>
        <v>0.908294869072346</v>
      </c>
      <c r="M22" s="9">
        <f>1-('[2]TotBe'!M22/'[2]TotAb'!M22)</f>
        <v>0.8982598792808301</v>
      </c>
    </row>
    <row r="23" spans="1:13" ht="11.25">
      <c r="A23" s="4" t="s">
        <v>23</v>
      </c>
      <c r="B23" s="9">
        <f>1-('[2]TotBe'!B23/'[2]TotAb'!B23)</f>
        <v>0.8999870564934351</v>
      </c>
      <c r="C23" s="9">
        <f>1-('[2]TotBe'!C23/'[2]TotAb'!C23)</f>
        <v>0.8983579417796533</v>
      </c>
      <c r="D23" s="9">
        <f>1-('[2]TotBe'!D23/'[2]TotAb'!D23)</f>
        <v>0.8737384410810338</v>
      </c>
      <c r="E23" s="9">
        <f>1-('[2]TotBe'!E23/'[2]TotAb'!E23)</f>
        <v>0.8292572161364921</v>
      </c>
      <c r="F23" s="9">
        <f>1-('[2]TotBe'!F23/'[2]TotAb'!F23)</f>
        <v>0.8396829142333353</v>
      </c>
      <c r="G23" s="9">
        <f>1-('[2]TotBe'!G23/'[2]TotAb'!G23)</f>
        <v>0.8542084077654495</v>
      </c>
      <c r="H23" s="9">
        <f>1-('[2]TotBe'!H23/'[2]TotAb'!H23)</f>
        <v>0.8512851873341106</v>
      </c>
      <c r="I23" s="9">
        <f>1-('[2]TotBe'!I23/'[2]TotAb'!I23)</f>
        <v>0.8271410860186463</v>
      </c>
      <c r="J23" s="9">
        <f>1-('[2]TotBe'!J23/'[2]TotAb'!J23)</f>
        <v>0.8159575477925115</v>
      </c>
      <c r="K23" s="9">
        <f>1-('[2]TotBe'!K23/'[2]TotAb'!K23)</f>
        <v>0.8733186405617257</v>
      </c>
      <c r="L23" s="9">
        <f>1-('[2]TotBe'!L23/'[2]TotAb'!L23)</f>
        <v>0.8990466890399044</v>
      </c>
      <c r="M23" s="9">
        <f>1-('[2]TotBe'!M23/'[2]TotAb'!M23)</f>
        <v>0.9003721348870138</v>
      </c>
    </row>
    <row r="24" spans="1:13" ht="11.25">
      <c r="A24" s="4" t="s">
        <v>24</v>
      </c>
      <c r="B24" s="9">
        <f>1-('[2]TotBe'!B24/'[2]TotAb'!B24)</f>
        <v>0.8654962190123494</v>
      </c>
      <c r="C24" s="9">
        <f>1-('[2]TotBe'!C24/'[2]TotAb'!C24)</f>
        <v>0.8510016136294423</v>
      </c>
      <c r="D24" s="9">
        <f>1-('[2]TotBe'!D24/'[2]TotAb'!D24)</f>
        <v>0.8243422563174048</v>
      </c>
      <c r="E24" s="9">
        <f>1-('[2]TotBe'!E24/'[2]TotAb'!E24)</f>
        <v>0.8460203356439179</v>
      </c>
      <c r="F24" s="9">
        <f>1-('[2]TotBe'!F24/'[2]TotAb'!F24)</f>
        <v>0.848298264845831</v>
      </c>
      <c r="G24" s="9">
        <f>1-('[2]TotBe'!G24/'[2]TotAb'!G24)</f>
        <v>0.8667667874748062</v>
      </c>
      <c r="H24" s="9">
        <f>1-('[2]TotBe'!H24/'[2]TotAb'!H24)</f>
        <v>0.8667540275637059</v>
      </c>
      <c r="I24" s="9">
        <f>1-('[2]TotBe'!I24/'[2]TotAb'!I24)</f>
        <v>0.8461043000047858</v>
      </c>
      <c r="J24" s="9">
        <f>1-('[2]TotBe'!J24/'[2]TotAb'!J24)</f>
        <v>0.8399415054428105</v>
      </c>
      <c r="K24" s="9">
        <f>1-('[2]TotBe'!K24/'[2]TotAb'!K24)</f>
        <v>0.8206064970361322</v>
      </c>
      <c r="L24" s="9">
        <f>1-('[2]TotBe'!L24/'[2]TotAb'!L24)</f>
        <v>0.8511314276567066</v>
      </c>
      <c r="M24" s="9">
        <f>1-('[2]TotBe'!M24/'[2]TotAb'!M24)</f>
        <v>0.8656555580279907</v>
      </c>
    </row>
    <row r="25" spans="1:13" ht="11.25">
      <c r="A25" s="4" t="s">
        <v>25</v>
      </c>
      <c r="B25" s="9">
        <f>1-('[2]TotBe'!B25/'[2]TotAb'!B25)</f>
        <v>0.8635307231424499</v>
      </c>
      <c r="C25" s="9">
        <f>1-('[2]TotBe'!C25/'[2]TotAb'!C25)</f>
        <v>0.8470880222608025</v>
      </c>
      <c r="D25" s="9">
        <f>1-('[2]TotBe'!D25/'[2]TotAb'!D25)</f>
        <v>0.7916297816379647</v>
      </c>
      <c r="E25" s="9">
        <f>1-('[2]TotBe'!E25/'[2]TotAb'!E25)</f>
        <v>0.7790215951333317</v>
      </c>
      <c r="F25" s="9">
        <f>1-('[2]TotBe'!F25/'[2]TotAb'!F25)</f>
        <v>0.8252961426632569</v>
      </c>
      <c r="G25" s="9">
        <f>1-('[2]TotBe'!G25/'[2]TotAb'!G25)</f>
        <v>0.8621900245163318</v>
      </c>
      <c r="H25" s="9">
        <f>1-('[2]TotBe'!H25/'[2]TotAb'!H25)</f>
        <v>0.8641539094440985</v>
      </c>
      <c r="I25" s="9">
        <f>1-('[2]TotBe'!I25/'[2]TotAb'!I25)</f>
        <v>0.8226173363659377</v>
      </c>
      <c r="J25" s="9">
        <f>1-('[2]TotBe'!J25/'[2]TotAb'!J25)</f>
        <v>0.7663501715186956</v>
      </c>
      <c r="K25" s="9">
        <f>1-('[2]TotBe'!K25/'[2]TotAb'!K25)</f>
        <v>0.7913818263226896</v>
      </c>
      <c r="L25" s="9">
        <f>1-('[2]TotBe'!L25/'[2]TotAb'!L25)</f>
        <v>0.8472443161586385</v>
      </c>
      <c r="M25" s="9">
        <f>1-('[2]TotBe'!M25/'[2]TotAb'!M25)</f>
        <v>0.8649642933930606</v>
      </c>
    </row>
    <row r="26" spans="1:13" ht="11.25">
      <c r="A26" s="4" t="s">
        <v>26</v>
      </c>
      <c r="B26" s="9">
        <f>1-('[2]TotBe'!B26/'[2]TotAb'!B26)</f>
        <v>0.45051249773507474</v>
      </c>
      <c r="C26" s="9">
        <f>1-('[2]TotBe'!C26/'[2]TotAb'!C26)</f>
        <v>0.4185247297309517</v>
      </c>
      <c r="D26" s="9">
        <f>1-('[2]TotBe'!D26/'[2]TotAb'!D26)</f>
        <v>0.34341938744728584</v>
      </c>
      <c r="E26" s="9">
        <f>1-('[2]TotBe'!E26/'[2]TotAb'!E26)</f>
        <v>0.32921178988324284</v>
      </c>
      <c r="F26" s="9">
        <f>1-('[2]TotBe'!F26/'[2]TotAb'!F26)</f>
        <v>0.43386681016474604</v>
      </c>
      <c r="G26" s="9">
        <f>1-('[2]TotBe'!G26/'[2]TotAb'!G26)</f>
        <v>0.5371655180730681</v>
      </c>
      <c r="H26" s="9">
        <f>1-('[2]TotBe'!H26/'[2]TotAb'!H26)</f>
        <v>0.5374343797435076</v>
      </c>
      <c r="I26" s="9">
        <f>1-('[2]TotBe'!I26/'[2]TotAb'!I26)</f>
        <v>0.4070598311014869</v>
      </c>
      <c r="J26" s="9">
        <f>1-('[2]TotBe'!J26/'[2]TotAb'!J26)</f>
        <v>0.2890810853858581</v>
      </c>
      <c r="K26" s="9">
        <f>1-('[2]TotBe'!K26/'[2]TotAb'!K26)</f>
        <v>0.3287076850168361</v>
      </c>
      <c r="L26" s="9">
        <f>1-('[2]TotBe'!L26/'[2]TotAb'!L26)</f>
        <v>0.41894946403154953</v>
      </c>
      <c r="M26" s="9">
        <f>1-('[2]TotBe'!M26/'[2]TotAb'!M26)</f>
        <v>0.44725512634667774</v>
      </c>
    </row>
    <row r="27" spans="1:13" ht="11.25">
      <c r="A27" s="4" t="s">
        <v>27</v>
      </c>
      <c r="B27" s="9">
        <f>1-('[2]TotBe'!B27/'[2]TotAb'!B27)</f>
        <v>0.9016748862141698</v>
      </c>
      <c r="C27" s="9">
        <f>1-('[2]TotBe'!C27/'[2]TotAb'!C27)</f>
        <v>0.91214500770832</v>
      </c>
      <c r="D27" s="9">
        <f>1-('[2]TotBe'!D27/'[2]TotAb'!D27)</f>
        <v>0.9012631078406382</v>
      </c>
      <c r="E27" s="9">
        <f>1-('[2]TotBe'!E27/'[2]TotAb'!E27)</f>
        <v>0.8280050334981233</v>
      </c>
      <c r="F27" s="9">
        <f>1-('[2]TotBe'!F27/'[2]TotAb'!F27)</f>
        <v>0.852207724234723</v>
      </c>
      <c r="G27" s="9">
        <f>1-('[2]TotBe'!G27/'[2]TotAb'!G27)</f>
        <v>0.8495809102669389</v>
      </c>
      <c r="H27" s="9">
        <f>1-('[2]TotBe'!H27/'[2]TotAb'!H27)</f>
        <v>0.8462780044882469</v>
      </c>
      <c r="I27" s="9">
        <f>1-('[2]TotBe'!I27/'[2]TotAb'!I27)</f>
        <v>0.8459016212485833</v>
      </c>
      <c r="J27" s="9">
        <f>1-('[2]TotBe'!J27/'[2]TotAb'!J27)</f>
        <v>0.818195623120421</v>
      </c>
      <c r="K27" s="9">
        <f>1-('[2]TotBe'!K27/'[2]TotAb'!K27)</f>
        <v>0.9068258949094334</v>
      </c>
      <c r="L27" s="9">
        <f>1-('[2]TotBe'!L27/'[2]TotAb'!L27)</f>
        <v>0.9121145738381015</v>
      </c>
      <c r="M27" s="9">
        <f>1-('[2]TotBe'!M27/'[2]TotAb'!M27)</f>
        <v>0.9027040216223934</v>
      </c>
    </row>
    <row r="28" spans="1:13" ht="11.25">
      <c r="A28" s="4" t="s">
        <v>28</v>
      </c>
      <c r="B28" s="9">
        <f>1-('[2]TotBe'!B28/'[2]TotAb'!B28)</f>
        <v>0.9213261877515162</v>
      </c>
      <c r="C28" s="9">
        <f>1-('[2]TotBe'!C28/'[2]TotAb'!C28)</f>
        <v>0.9285048320977118</v>
      </c>
      <c r="D28" s="9">
        <f>1-('[2]TotBe'!D28/'[2]TotAb'!D28)</f>
        <v>0.9304618456157042</v>
      </c>
      <c r="E28" s="9">
        <f>1-('[2]TotBe'!E28/'[2]TotAb'!E28)</f>
        <v>0.9303771644826008</v>
      </c>
      <c r="F28" s="9">
        <f>1-('[2]TotBe'!F28/'[2]TotAb'!F28)</f>
        <v>0.9117492928329227</v>
      </c>
      <c r="G28" s="9">
        <f>1-('[2]TotBe'!G28/'[2]TotAb'!G28)</f>
        <v>0.8792684677717892</v>
      </c>
      <c r="H28" s="9">
        <f>1-('[2]TotBe'!H28/'[2]TotAb'!H28)</f>
        <v>0.8755063673034426</v>
      </c>
      <c r="I28" s="9">
        <f>1-('[2]TotBe'!I28/'[2]TotAb'!I28)</f>
        <v>0.9105188404256863</v>
      </c>
      <c r="J28" s="9">
        <f>1-('[2]TotBe'!J28/'[2]TotAb'!J28)</f>
        <v>0.9334906568815006</v>
      </c>
      <c r="K28" s="9">
        <f>1-('[2]TotBe'!K28/'[2]TotAb'!K28)</f>
        <v>0.9316353768744956</v>
      </c>
      <c r="L28" s="9">
        <f>1-('[2]TotBe'!L28/'[2]TotAb'!L28)</f>
        <v>0.9286380435223776</v>
      </c>
      <c r="M28" s="9">
        <f>1-('[2]TotBe'!M28/'[2]TotAb'!M28)</f>
        <v>0.9212508946477201</v>
      </c>
    </row>
    <row r="29" spans="1:13" ht="11.25">
      <c r="A29" s="4" t="s">
        <v>29</v>
      </c>
      <c r="B29" s="9">
        <f>1-('[2]TotBe'!B29/'[2]TotAb'!B29)</f>
        <v>0.6342575404949757</v>
      </c>
      <c r="C29" s="9">
        <f>1-('[2]TotBe'!C29/'[2]TotAb'!C29)</f>
        <v>0.647119282476361</v>
      </c>
      <c r="D29" s="9">
        <f>1-('[2]TotBe'!D29/'[2]TotAb'!D29)</f>
        <v>0.5808825858090003</v>
      </c>
      <c r="E29" s="9">
        <f>1-('[2]TotBe'!E29/'[2]TotAb'!E29)</f>
        <v>0.51548636435373</v>
      </c>
      <c r="F29" s="9">
        <f>1-('[2]TotBe'!F29/'[2]TotAb'!F29)</f>
        <v>0.5043404260876594</v>
      </c>
      <c r="G29" s="9">
        <f>1-('[2]TotBe'!G29/'[2]TotAb'!G29)</f>
        <v>0.4805252918050147</v>
      </c>
      <c r="H29" s="9">
        <f>1-('[2]TotBe'!H29/'[2]TotAb'!H29)</f>
        <v>0.4733706040839081</v>
      </c>
      <c r="I29" s="9">
        <f>1-('[2]TotBe'!I29/'[2]TotAb'!I29)</f>
        <v>0.49157749463640577</v>
      </c>
      <c r="J29" s="9">
        <f>1-('[2]TotBe'!J29/'[2]TotAb'!J29)</f>
        <v>0.5061875777928717</v>
      </c>
      <c r="K29" s="9">
        <f>1-('[2]TotBe'!K29/'[2]TotAb'!K29)</f>
        <v>0.5854080880935</v>
      </c>
      <c r="L29" s="9">
        <f>1-('[2]TotBe'!L29/'[2]TotAb'!L29)</f>
        <v>0.647760552296514</v>
      </c>
      <c r="M29" s="9">
        <f>1-('[2]TotBe'!M29/'[2]TotAb'!M29)</f>
        <v>0.6368481082926808</v>
      </c>
    </row>
    <row r="30" spans="1:13" ht="11.25">
      <c r="A30" s="4" t="s">
        <v>30</v>
      </c>
      <c r="B30" s="9">
        <f>1-('[2]TotBe'!B30/'[2]TotAb'!B30)</f>
        <v>0.8761426674135874</v>
      </c>
      <c r="C30" s="9">
        <f>1-('[2]TotBe'!C30/'[2]TotAb'!C30)</f>
        <v>0.889641391451998</v>
      </c>
      <c r="D30" s="9">
        <f>1-('[2]TotBe'!D30/'[2]TotAb'!D30)</f>
        <v>0.9081940999879999</v>
      </c>
      <c r="E30" s="9">
        <f>1-('[2]TotBe'!E30/'[2]TotAb'!E30)</f>
        <v>0.8885161845191663</v>
      </c>
      <c r="F30" s="9">
        <f>1-('[2]TotBe'!F30/'[2]TotAb'!F30)</f>
        <v>0.854622328597925</v>
      </c>
      <c r="G30" s="9">
        <f>1-('[2]TotBe'!G30/'[2]TotAb'!G30)</f>
        <v>0.7971583869133545</v>
      </c>
      <c r="H30" s="9">
        <f>1-('[2]TotBe'!H30/'[2]TotAb'!H30)</f>
        <v>0.7941891533712273</v>
      </c>
      <c r="I30" s="9">
        <f>1-('[2]TotBe'!I30/'[2]TotAb'!I30)</f>
        <v>0.8584027800147671</v>
      </c>
      <c r="J30" s="9">
        <f>1-('[2]TotBe'!J30/'[2]TotAb'!J30)</f>
        <v>0.8988816921574634</v>
      </c>
      <c r="K30" s="9">
        <f>1-('[2]TotBe'!K30/'[2]TotAb'!K30)</f>
        <v>0.9139789309177705</v>
      </c>
      <c r="L30" s="9">
        <f>1-('[2]TotBe'!L30/'[2]TotAb'!L30)</f>
        <v>0.8895734177378813</v>
      </c>
      <c r="M30" s="9">
        <f>1-('[2]TotBe'!M30/'[2]TotAb'!M30)</f>
        <v>0.8774437528403184</v>
      </c>
    </row>
    <row r="31" spans="1:13" ht="11.25">
      <c r="A31" s="4" t="s">
        <v>31</v>
      </c>
      <c r="B31" s="9">
        <f>1-('[2]TotBe'!B31/'[2]TotAb'!B31)</f>
        <v>0.9102126256108652</v>
      </c>
      <c r="C31" s="9">
        <f>1-('[2]TotBe'!C31/'[2]TotAb'!C31)</f>
        <v>0.9180520003511188</v>
      </c>
      <c r="D31" s="9">
        <f>1-('[2]TotBe'!D31/'[2]TotAb'!D31)</f>
        <v>0.9223752485905589</v>
      </c>
      <c r="E31" s="9">
        <f>1-('[2]TotBe'!E31/'[2]TotAb'!E31)</f>
        <v>0.9126951085395357</v>
      </c>
      <c r="F31" s="9">
        <f>1-('[2]TotBe'!F31/'[2]TotAb'!F31)</f>
        <v>0.86831015414961</v>
      </c>
      <c r="G31" s="9">
        <f>1-('[2]TotBe'!G31/'[2]TotAb'!G31)</f>
        <v>0.8448759601253801</v>
      </c>
      <c r="H31" s="9">
        <f>1-('[2]TotBe'!H31/'[2]TotAb'!H31)</f>
        <v>0.8407044840146529</v>
      </c>
      <c r="I31" s="9">
        <f>1-('[2]TotBe'!I31/'[2]TotAb'!I31)</f>
        <v>0.8677411683253434</v>
      </c>
      <c r="J31" s="9">
        <f>1-('[2]TotBe'!J31/'[2]TotAb'!J31)</f>
        <v>0.918365884364575</v>
      </c>
      <c r="K31" s="9">
        <f>1-('[2]TotBe'!K31/'[2]TotAb'!K31)</f>
        <v>0.9255604377737799</v>
      </c>
      <c r="L31" s="9">
        <f>1-('[2]TotBe'!L31/'[2]TotAb'!L31)</f>
        <v>0.9180401384879997</v>
      </c>
      <c r="M31" s="9">
        <f>1-('[2]TotBe'!M31/'[2]TotAb'!M31)</f>
        <v>0.9111437870478745</v>
      </c>
    </row>
    <row r="32" spans="1:13" ht="11.25">
      <c r="A32" s="4" t="s">
        <v>32</v>
      </c>
      <c r="B32" s="9">
        <f>1-('[2]TotBe'!B32/'[2]TotAb'!B32)</f>
        <v>0.8746377159762169</v>
      </c>
      <c r="C32" s="9">
        <f>1-('[2]TotBe'!C32/'[2]TotAb'!C32)</f>
        <v>0.8744351633811006</v>
      </c>
      <c r="D32" s="9">
        <f>1-('[2]TotBe'!D32/'[2]TotAb'!D32)</f>
        <v>0.8716679683868966</v>
      </c>
      <c r="E32" s="9">
        <f>1-('[2]TotBe'!E32/'[2]TotAb'!E32)</f>
        <v>0.8704494029512797</v>
      </c>
      <c r="F32" s="9">
        <f>1-('[2]TotBe'!F32/'[2]TotAb'!F32)</f>
        <v>0.8598642109463883</v>
      </c>
      <c r="G32" s="9">
        <f>1-('[2]TotBe'!G32/'[2]TotAb'!G32)</f>
        <v>0.898949637453042</v>
      </c>
      <c r="H32" s="9">
        <f>1-('[2]TotBe'!H32/'[2]TotAb'!H32)</f>
        <v>0.901638611686599</v>
      </c>
      <c r="I32" s="9">
        <f>1-('[2]TotBe'!I32/'[2]TotAb'!I32)</f>
        <v>0.8595785067593572</v>
      </c>
      <c r="J32" s="9">
        <f>1-('[2]TotBe'!J32/'[2]TotAb'!J32)</f>
        <v>0.8765581564754164</v>
      </c>
      <c r="K32" s="9">
        <f>1-('[2]TotBe'!K32/'[2]TotAb'!K32)</f>
        <v>0.8739385615619681</v>
      </c>
      <c r="L32" s="9">
        <f>1-('[2]TotBe'!L32/'[2]TotAb'!L32)</f>
        <v>0.8748441561835272</v>
      </c>
      <c r="M32" s="9">
        <f>1-('[2]TotBe'!M32/'[2]TotAb'!M32)</f>
        <v>0.8756648992284785</v>
      </c>
    </row>
    <row r="33" spans="1:13" ht="11.25">
      <c r="A33" s="4" t="s">
        <v>33</v>
      </c>
      <c r="B33" s="9">
        <f>1-('[2]TotBe'!B33/'[2]TotAb'!B33)</f>
        <v>0.9360940136955472</v>
      </c>
      <c r="C33" s="9">
        <f>1-('[2]TotBe'!C33/'[2]TotAb'!C33)</f>
        <v>0.9416236456857141</v>
      </c>
      <c r="D33" s="9">
        <f>1-('[2]TotBe'!D33/'[2]TotAb'!D33)</f>
        <v>0.9464724849958429</v>
      </c>
      <c r="E33" s="9">
        <f>1-('[2]TotBe'!E33/'[2]TotAb'!E33)</f>
        <v>0.9295596097214165</v>
      </c>
      <c r="F33" s="9">
        <f>1-('[2]TotBe'!F33/'[2]TotAb'!F33)</f>
        <v>0.9093391407541125</v>
      </c>
      <c r="G33" s="9">
        <f>1-('[2]TotBe'!G33/'[2]TotAb'!G33)</f>
        <v>0.8974588609961248</v>
      </c>
      <c r="H33" s="9">
        <f>1-('[2]TotBe'!H33/'[2]TotAb'!H33)</f>
        <v>0.8958603283622573</v>
      </c>
      <c r="I33" s="9">
        <f>1-('[2]TotBe'!I33/'[2]TotAb'!I33)</f>
        <v>0.9094749078429957</v>
      </c>
      <c r="J33" s="9">
        <f>1-('[2]TotBe'!J33/'[2]TotAb'!J33)</f>
        <v>0.9313736285015325</v>
      </c>
      <c r="K33" s="9">
        <f>1-('[2]TotBe'!K33/'[2]TotAb'!K33)</f>
        <v>0.948939610402748</v>
      </c>
      <c r="L33" s="9">
        <f>1-('[2]TotBe'!L33/'[2]TotAb'!L33)</f>
        <v>0.9415816934292789</v>
      </c>
      <c r="M33" s="9">
        <f>1-('[2]TotBe'!M33/'[2]TotAb'!M33)</f>
        <v>0.9367161280624404</v>
      </c>
    </row>
    <row r="34" spans="1:13" ht="11.25">
      <c r="A34" s="4" t="s">
        <v>34</v>
      </c>
      <c r="B34" s="9">
        <f>1-('[2]TotBe'!B34/'[2]TotAb'!B34)</f>
        <v>0.9063539722910054</v>
      </c>
      <c r="C34" s="9">
        <f>1-('[2]TotBe'!C34/'[2]TotAb'!C34)</f>
        <v>0.9162940433161073</v>
      </c>
      <c r="D34" s="9">
        <f>1-('[2]TotBe'!D34/'[2]TotAb'!D34)</f>
        <v>0.9274929192334801</v>
      </c>
      <c r="E34" s="9">
        <f>1-('[2]TotBe'!E34/'[2]TotAb'!E34)</f>
        <v>0.9405501245499396</v>
      </c>
      <c r="F34" s="9">
        <f>1-('[2]TotBe'!F34/'[2]TotAb'!F34)</f>
        <v>0.9396554857860451</v>
      </c>
      <c r="G34" s="9">
        <f>1-('[2]TotBe'!G34/'[2]TotAb'!G34)</f>
        <v>0.9399507228473475</v>
      </c>
      <c r="H34" s="9">
        <f>1-('[2]TotBe'!H34/'[2]TotAb'!H34)</f>
        <v>0.9428464342838085</v>
      </c>
      <c r="I34" s="9">
        <f>1-('[2]TotBe'!I34/'[2]TotAb'!I34)</f>
        <v>0.9482960347097251</v>
      </c>
      <c r="J34" s="9">
        <f>1-('[2]TotBe'!J34/'[2]TotAb'!J34)</f>
        <v>0.9470393867869566</v>
      </c>
      <c r="K34" s="9">
        <f>1-('[2]TotBe'!K34/'[2]TotAb'!K34)</f>
        <v>0.9302027693395324</v>
      </c>
      <c r="L34" s="9">
        <f>1-('[2]TotBe'!L34/'[2]TotAb'!L34)</f>
        <v>0.9159561160211956</v>
      </c>
      <c r="M34" s="9">
        <f>1-('[2]TotBe'!M34/'[2]TotAb'!M34)</f>
        <v>0.9067755729476014</v>
      </c>
    </row>
    <row r="35" spans="1:13" ht="11.25">
      <c r="A35" s="4" t="s">
        <v>35</v>
      </c>
      <c r="B35" s="9">
        <f>1-('[2]TotBe'!B35/'[2]TotAb'!B35)</f>
        <v>0.871434046374591</v>
      </c>
      <c r="C35" s="9">
        <f>1-('[2]TotBe'!C35/'[2]TotAb'!C35)</f>
        <v>0.8604651624307056</v>
      </c>
      <c r="D35" s="9">
        <f>1-('[2]TotBe'!D35/'[2]TotAb'!D35)</f>
        <v>0.8387574753348179</v>
      </c>
      <c r="E35" s="9">
        <f>1-('[2]TotBe'!E35/'[2]TotAb'!E35)</f>
        <v>0.8414675284044995</v>
      </c>
      <c r="F35" s="9">
        <f>1-('[2]TotBe'!F35/'[2]TotAb'!F35)</f>
        <v>0.8378830328924166</v>
      </c>
      <c r="G35" s="9">
        <f>1-('[2]TotBe'!G35/'[2]TotAb'!G35)</f>
        <v>0.9058155244441363</v>
      </c>
      <c r="H35" s="9">
        <f>1-('[2]TotBe'!H35/'[2]TotAb'!H35)</f>
        <v>0.9106981460477386</v>
      </c>
      <c r="I35" s="9">
        <f>1-('[2]TotBe'!I35/'[2]TotAb'!I35)</f>
        <v>0.8347190667545219</v>
      </c>
      <c r="J35" s="9">
        <f>1-('[2]TotBe'!J35/'[2]TotAb'!J35)</f>
        <v>0.8422129635561477</v>
      </c>
      <c r="K35" s="9">
        <f>1-('[2]TotBe'!K35/'[2]TotAb'!K35)</f>
        <v>0.8394866941912333</v>
      </c>
      <c r="L35" s="9">
        <f>1-('[2]TotBe'!L35/'[2]TotAb'!L35)</f>
        <v>0.8608319115424078</v>
      </c>
      <c r="M35" s="9">
        <f>1-('[2]TotBe'!M35/'[2]TotAb'!M35)</f>
        <v>0.8727680047102913</v>
      </c>
    </row>
    <row r="36" spans="1:13" ht="11.25">
      <c r="A36" s="4" t="s">
        <v>36</v>
      </c>
      <c r="B36" s="9">
        <f>1-('[2]TotBe'!B36/'[2]TotAb'!B36)</f>
        <v>0.961134955871265</v>
      </c>
      <c r="C36" s="9">
        <f>1-('[2]TotBe'!C36/'[2]TotAb'!C36)</f>
        <v>0.9650491580299249</v>
      </c>
      <c r="D36" s="9">
        <f>1-('[2]TotBe'!D36/'[2]TotAb'!D36)</f>
        <v>0.9670712699202827</v>
      </c>
      <c r="E36" s="9">
        <f>1-('[2]TotBe'!E36/'[2]TotAb'!E36)</f>
        <v>0.9605266007116627</v>
      </c>
      <c r="F36" s="9">
        <f>1-('[2]TotBe'!F36/'[2]TotAb'!F36)</f>
        <v>0.9583835750203237</v>
      </c>
      <c r="G36" s="9">
        <f>1-('[2]TotBe'!G36/'[2]TotAb'!G36)</f>
        <v>0.9368570628307726</v>
      </c>
      <c r="H36" s="9">
        <f>1-('[2]TotBe'!H36/'[2]TotAb'!H36)</f>
        <v>0.9366649404652331</v>
      </c>
      <c r="I36" s="9">
        <f>1-('[2]TotBe'!I36/'[2]TotAb'!I36)</f>
        <v>0.9590968289677492</v>
      </c>
      <c r="J36" s="9">
        <f>1-('[2]TotBe'!J36/'[2]TotAb'!J36)</f>
        <v>0.9635182839203074</v>
      </c>
      <c r="K36" s="9">
        <f>1-('[2]TotBe'!K36/'[2]TotAb'!K36)</f>
        <v>0.9682252082828395</v>
      </c>
      <c r="L36" s="9">
        <f>1-('[2]TotBe'!L36/'[2]TotAb'!L36)</f>
        <v>0.9651760651457777</v>
      </c>
      <c r="M36" s="9">
        <f>1-('[2]TotBe'!M36/'[2]TotAb'!M36)</f>
        <v>0.9615432219098531</v>
      </c>
    </row>
    <row r="37" spans="2:13" ht="11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1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5" spans="2:13" ht="11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1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40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tmax'!B4+4.4781*'843 norm radn'!B4</f>
        <v>6.134305004705902</v>
      </c>
      <c r="C4" s="12">
        <f>'30 yr tmax'!C4+4.9981*'843 norm radn'!C4</f>
        <v>8.729498145278257</v>
      </c>
      <c r="D4" s="12">
        <f>'30 yr tmax'!D4+5.0642*'843 norm radn'!D4</f>
        <v>12.34169548638009</v>
      </c>
      <c r="E4" s="12">
        <f>'30 yr tmax'!E4+5.5361*'843 norm radn'!E4</f>
        <v>16.20003241210819</v>
      </c>
      <c r="F4" s="12">
        <f>'30 yr tmax'!F4+4.7668*'843 norm radn'!F4</f>
        <v>20.065081357369404</v>
      </c>
      <c r="G4" s="12">
        <f>'30 yr tmax'!G4+5.377*'843 norm radn'!G4</f>
        <v>24.117669081149504</v>
      </c>
      <c r="H4" s="12">
        <f>'30 yr tmax'!H4+5.1011*'843 norm radn'!H4</f>
        <v>28.642967094794848</v>
      </c>
      <c r="I4" s="12">
        <f>'30 yr tmax'!I4+5.5492*'843 norm radn'!I4</f>
        <v>28.88750371817643</v>
      </c>
      <c r="J4" s="12">
        <f>'30 yr tmax'!J4+5.711*'843 norm radn'!J4</f>
        <v>25.653662759808984</v>
      </c>
      <c r="K4" s="12">
        <f>'30 yr tmax'!K4+5.0705*'843 norm radn'!K4</f>
        <v>17.72257221702541</v>
      </c>
      <c r="L4" s="12">
        <f>'30 yr tmax'!L4+3.5538*'843 norm radn'!L4</f>
        <v>8.829232701478524</v>
      </c>
      <c r="M4" s="12">
        <f>'30 yr tmax'!M4+4.6662*'843 norm radn'!M4</f>
        <v>5.365992475217786</v>
      </c>
      <c r="N4" s="9"/>
    </row>
    <row r="5" spans="1:14" ht="11.25">
      <c r="A5" s="4" t="s">
        <v>5</v>
      </c>
      <c r="B5" s="12">
        <f>'30 yr tmax'!B5+4.4781*'843 norm radn'!B5</f>
        <v>6.697680227003325</v>
      </c>
      <c r="C5" s="12">
        <f>'30 yr tmax'!C5+4.9981*'843 norm radn'!C5</f>
        <v>8.899419956498004</v>
      </c>
      <c r="D5" s="12">
        <f>'30 yr tmax'!D5+5.0642*'843 norm radn'!D5</f>
        <v>11.855161636673815</v>
      </c>
      <c r="E5" s="12">
        <f>'30 yr tmax'!E5+5.5361*'843 norm radn'!E5</f>
        <v>16.715768938642213</v>
      </c>
      <c r="F5" s="12">
        <f>'30 yr tmax'!F5+4.7668*'843 norm radn'!F5</f>
        <v>21.350928296579067</v>
      </c>
      <c r="G5" s="12">
        <f>'30 yr tmax'!G5+5.377*'843 norm radn'!G5</f>
        <v>26.2649888582598</v>
      </c>
      <c r="H5" s="12">
        <f>'30 yr tmax'!H5+5.1011*'843 norm radn'!H5</f>
        <v>31.027279102651814</v>
      </c>
      <c r="I5" s="12">
        <f>'30 yr tmax'!I5+5.5492*'843 norm radn'!I5</f>
        <v>30.15770935736925</v>
      </c>
      <c r="J5" s="12">
        <f>'30 yr tmax'!J5+5.711*'843 norm radn'!J5</f>
        <v>23.731391274178954</v>
      </c>
      <c r="K5" s="12">
        <f>'30 yr tmax'!K5+5.0705*'843 norm radn'!K5</f>
        <v>16.537183597961636</v>
      </c>
      <c r="L5" s="12">
        <f>'30 yr tmax'!L5+3.5538*'843 norm radn'!L5</f>
        <v>8.987883912909044</v>
      </c>
      <c r="M5" s="12">
        <f>'30 yr tmax'!M5+4.6662*'843 norm radn'!M5</f>
        <v>6.553961972666519</v>
      </c>
      <c r="N5" s="9"/>
    </row>
    <row r="6" spans="1:14" ht="11.25">
      <c r="A6" s="4" t="s">
        <v>6</v>
      </c>
      <c r="B6" s="12">
        <f>'30 yr tmax'!B6+4.4781*'843 norm radn'!B6</f>
        <v>8.533215254511799</v>
      </c>
      <c r="C6" s="12">
        <f>'30 yr tmax'!C6+4.9981*'843 norm radn'!C6</f>
        <v>9.87857437131079</v>
      </c>
      <c r="D6" s="12">
        <f>'30 yr tmax'!D6+5.0642*'843 norm radn'!D6</f>
        <v>11.842656574410132</v>
      </c>
      <c r="E6" s="12">
        <f>'30 yr tmax'!E6+5.5361*'843 norm radn'!E6</f>
        <v>14.878566904013635</v>
      </c>
      <c r="F6" s="12">
        <f>'30 yr tmax'!F6+4.7668*'843 norm radn'!F6</f>
        <v>18.087768480585616</v>
      </c>
      <c r="G6" s="12">
        <f>'30 yr tmax'!G6+5.377*'843 norm radn'!G6</f>
        <v>22.621833422114584</v>
      </c>
      <c r="H6" s="12">
        <f>'30 yr tmax'!H6+5.1011*'843 norm radn'!H6</f>
        <v>26.6114252377216</v>
      </c>
      <c r="I6" s="12">
        <f>'30 yr tmax'!I6+5.5492*'843 norm radn'!I6</f>
        <v>27.6234612718878</v>
      </c>
      <c r="J6" s="12">
        <f>'30 yr tmax'!J6+5.711*'843 norm radn'!J6</f>
        <v>23.661302165803928</v>
      </c>
      <c r="K6" s="12">
        <f>'30 yr tmax'!K6+5.0705*'843 norm radn'!K6</f>
        <v>18.22389556933266</v>
      </c>
      <c r="L6" s="12">
        <f>'30 yr tmax'!L6+3.5538*'843 norm radn'!L6</f>
        <v>9.184650262688908</v>
      </c>
      <c r="M6" s="12">
        <f>'30 yr tmax'!M6+4.6662*'843 norm radn'!M6</f>
        <v>7.882654192731689</v>
      </c>
      <c r="N6" s="9"/>
    </row>
    <row r="7" spans="1:14" ht="11.25">
      <c r="A7" s="4" t="s">
        <v>7</v>
      </c>
      <c r="B7" s="12">
        <f>'30 yr tmax'!B7+4.4781*'843 norm radn'!B7</f>
        <v>5.607125182346794</v>
      </c>
      <c r="C7" s="12">
        <f>'30 yr tmax'!C7+4.9981*'843 norm radn'!C7</f>
        <v>6.535426461205027</v>
      </c>
      <c r="D7" s="12">
        <f>'30 yr tmax'!D7+5.0642*'843 norm radn'!D7</f>
        <v>7.888373485520019</v>
      </c>
      <c r="E7" s="12">
        <f>'30 yr tmax'!E7+5.5361*'843 norm radn'!E7</f>
        <v>10.600275115722201</v>
      </c>
      <c r="F7" s="12">
        <f>'30 yr tmax'!F7+4.7668*'843 norm radn'!F7</f>
        <v>13.946340287233154</v>
      </c>
      <c r="G7" s="12">
        <f>'30 yr tmax'!G7+5.377*'843 norm radn'!G7</f>
        <v>18.983806669521897</v>
      </c>
      <c r="H7" s="12">
        <f>'30 yr tmax'!H7+5.1011*'843 norm radn'!H7</f>
        <v>23.86773930329945</v>
      </c>
      <c r="I7" s="12">
        <f>'30 yr tmax'!I7+5.5492*'843 norm radn'!I7</f>
        <v>24.405926161446377</v>
      </c>
      <c r="J7" s="12">
        <f>'30 yr tmax'!J7+5.711*'843 norm radn'!J7</f>
        <v>21.082203125013457</v>
      </c>
      <c r="K7" s="12">
        <f>'30 yr tmax'!K7+5.0705*'843 norm radn'!K7</f>
        <v>14.533611647936887</v>
      </c>
      <c r="L7" s="12">
        <f>'30 yr tmax'!L7+3.5538*'843 norm radn'!L7</f>
        <v>6.415861386591056</v>
      </c>
      <c r="M7" s="12">
        <f>'30 yr tmax'!M7+4.6662*'843 norm radn'!M7</f>
        <v>5.552141738652317</v>
      </c>
      <c r="N7" s="9"/>
    </row>
    <row r="8" spans="1:14" ht="11.25">
      <c r="A8" s="4" t="s">
        <v>8</v>
      </c>
      <c r="B8" s="12">
        <f>'30 yr tmax'!B8+4.4781*'843 norm radn'!B8</f>
        <v>5.212062310260733</v>
      </c>
      <c r="C8" s="12">
        <f>'30 yr tmax'!C8+4.9981*'843 norm radn'!C8</f>
        <v>6.6502757497803415</v>
      </c>
      <c r="D8" s="12">
        <f>'30 yr tmax'!D8+5.0642*'843 norm radn'!D8</f>
        <v>7.251751323578167</v>
      </c>
      <c r="E8" s="12">
        <f>'30 yr tmax'!E8+5.5361*'843 norm radn'!E8</f>
        <v>10.583829214912177</v>
      </c>
      <c r="F8" s="12">
        <f>'30 yr tmax'!F8+4.7668*'843 norm radn'!F8</f>
        <v>12.622253366632659</v>
      </c>
      <c r="G8" s="12">
        <f>'30 yr tmax'!G8+5.377*'843 norm radn'!G8</f>
        <v>18.317070223393703</v>
      </c>
      <c r="H8" s="12">
        <f>'30 yr tmax'!H8+5.1011*'843 norm radn'!H8</f>
        <v>22.073231273101957</v>
      </c>
      <c r="I8" s="12">
        <f>'30 yr tmax'!I8+5.5492*'843 norm radn'!I8</f>
        <v>22.864245913110416</v>
      </c>
      <c r="J8" s="12">
        <f>'30 yr tmax'!J8+5.711*'843 norm radn'!J8</f>
        <v>19.359097779641033</v>
      </c>
      <c r="K8" s="12">
        <f>'30 yr tmax'!K8+5.0705*'843 norm radn'!K8</f>
        <v>13.307231701603833</v>
      </c>
      <c r="L8" s="12">
        <f>'30 yr tmax'!L8+3.5538*'843 norm radn'!L8</f>
        <v>5.9914233394634</v>
      </c>
      <c r="M8" s="12">
        <f>'30 yr tmax'!M8+4.6662*'843 norm radn'!M8</f>
        <v>5.279170069031502</v>
      </c>
      <c r="N8" s="9"/>
    </row>
    <row r="9" spans="1:14" ht="11.25">
      <c r="A9" s="4" t="s">
        <v>9</v>
      </c>
      <c r="B9" s="12">
        <f>'30 yr tmax'!B9+4.4781*'843 norm radn'!B9</f>
        <v>6.339968803611914</v>
      </c>
      <c r="C9" s="12">
        <f>'30 yr tmax'!C9+4.9981*'843 norm radn'!C9</f>
        <v>8.259185090415167</v>
      </c>
      <c r="D9" s="12">
        <f>'30 yr tmax'!D9+5.0642*'843 norm radn'!D9</f>
        <v>10.468270197339141</v>
      </c>
      <c r="E9" s="12">
        <f>'30 yr tmax'!E9+5.5361*'843 norm radn'!E9</f>
        <v>13.363990222482057</v>
      </c>
      <c r="F9" s="12">
        <f>'30 yr tmax'!F9+4.7668*'843 norm radn'!F9</f>
        <v>17.237940678156413</v>
      </c>
      <c r="G9" s="12">
        <f>'30 yr tmax'!G9+5.377*'843 norm radn'!G9</f>
        <v>21.63447774708687</v>
      </c>
      <c r="H9" s="12">
        <f>'30 yr tmax'!H9+5.1011*'843 norm radn'!H9</f>
        <v>26.47857345131222</v>
      </c>
      <c r="I9" s="12">
        <f>'30 yr tmax'!I9+5.5492*'843 norm radn'!I9</f>
        <v>26.30502108191427</v>
      </c>
      <c r="J9" s="12">
        <f>'30 yr tmax'!J9+5.711*'843 norm radn'!J9</f>
        <v>22.977406136451144</v>
      </c>
      <c r="K9" s="12">
        <f>'30 yr tmax'!K9+5.0705*'843 norm radn'!K9</f>
        <v>16.4753985716482</v>
      </c>
      <c r="L9" s="12">
        <f>'30 yr tmax'!L9+3.5538*'843 norm radn'!L9</f>
        <v>8.464350393452566</v>
      </c>
      <c r="M9" s="12">
        <f>'30 yr tmax'!M9+4.6662*'843 norm radn'!M9</f>
        <v>6.324881441761583</v>
      </c>
      <c r="N9" s="9"/>
    </row>
    <row r="10" spans="1:14" ht="11.25">
      <c r="A10" s="4" t="s">
        <v>10</v>
      </c>
      <c r="B10" s="12">
        <f>'30 yr tmax'!B10+4.4781*'843 norm radn'!B10</f>
        <v>9.585123158989319</v>
      </c>
      <c r="C10" s="12">
        <f>'30 yr tmax'!C10+4.9981*'843 norm radn'!C10</f>
        <v>12.340946290795872</v>
      </c>
      <c r="D10" s="12">
        <f>'30 yr tmax'!D10+5.0642*'843 norm radn'!D10</f>
        <v>14.634265050316465</v>
      </c>
      <c r="E10" s="12">
        <f>'30 yr tmax'!E10+5.5361*'843 norm radn'!E10</f>
        <v>18.00824519477784</v>
      </c>
      <c r="F10" s="12">
        <f>'30 yr tmax'!F10+4.7668*'843 norm radn'!F10</f>
        <v>21.3724531706223</v>
      </c>
      <c r="G10" s="12">
        <f>'30 yr tmax'!G10+5.377*'843 norm radn'!G10</f>
        <v>25.435310650013662</v>
      </c>
      <c r="H10" s="12">
        <f>'30 yr tmax'!H10+5.1011*'843 norm radn'!H10</f>
        <v>29.493773507807738</v>
      </c>
      <c r="I10" s="12">
        <f>'30 yr tmax'!I10+5.5492*'843 norm radn'!I10</f>
        <v>30.48024563749702</v>
      </c>
      <c r="J10" s="12">
        <f>'30 yr tmax'!J10+5.711*'843 norm radn'!J10</f>
        <v>28.299747394539345</v>
      </c>
      <c r="K10" s="12">
        <f>'30 yr tmax'!K10+5.0705*'843 norm radn'!K10</f>
        <v>21.134233770858593</v>
      </c>
      <c r="L10" s="12">
        <f>'30 yr tmax'!L10+3.5538*'843 norm radn'!L10</f>
        <v>10.914501978024965</v>
      </c>
      <c r="M10" s="12">
        <f>'30 yr tmax'!M10+4.6662*'843 norm radn'!M10</f>
        <v>9.103187067246001</v>
      </c>
      <c r="N10" s="9"/>
    </row>
    <row r="11" spans="1:14" ht="11.25">
      <c r="A11" s="4" t="s">
        <v>11</v>
      </c>
      <c r="B11" s="12">
        <f>'30 yr tmax'!B11+4.4781*'843 norm radn'!B11</f>
        <v>7.830652736491887</v>
      </c>
      <c r="C11" s="12">
        <f>'30 yr tmax'!C11+4.9981*'843 norm radn'!C11</f>
        <v>10.399066799178648</v>
      </c>
      <c r="D11" s="12">
        <f>'30 yr tmax'!D11+5.0642*'843 norm radn'!D11</f>
        <v>13.681523791720885</v>
      </c>
      <c r="E11" s="12">
        <f>'30 yr tmax'!E11+5.5361*'843 norm radn'!E11</f>
        <v>17.364203874653146</v>
      </c>
      <c r="F11" s="12">
        <f>'30 yr tmax'!F11+4.7668*'843 norm radn'!F11</f>
        <v>21.0717433246879</v>
      </c>
      <c r="G11" s="12">
        <f>'30 yr tmax'!G11+5.377*'843 norm radn'!G11</f>
        <v>25.462675432986266</v>
      </c>
      <c r="H11" s="12">
        <f>'30 yr tmax'!H11+5.1011*'843 norm radn'!H11</f>
        <v>30.05485969135714</v>
      </c>
      <c r="I11" s="12">
        <f>'30 yr tmax'!I11+5.5492*'843 norm radn'!I11</f>
        <v>30.33351098388225</v>
      </c>
      <c r="J11" s="12">
        <f>'30 yr tmax'!J11+5.711*'843 norm radn'!J11</f>
        <v>26.74003679717201</v>
      </c>
      <c r="K11" s="12">
        <f>'30 yr tmax'!K11+5.0705*'843 norm radn'!K11</f>
        <v>18.915748641132737</v>
      </c>
      <c r="L11" s="12">
        <f>'30 yr tmax'!L11+3.5538*'843 norm radn'!L11</f>
        <v>9.992063541001473</v>
      </c>
      <c r="M11" s="12">
        <f>'30 yr tmax'!M11+4.6662*'843 norm radn'!M11</f>
        <v>7.701781013283394</v>
      </c>
      <c r="N11" s="9"/>
    </row>
    <row r="12" spans="1:14" ht="11.25">
      <c r="A12" s="4" t="s">
        <v>12</v>
      </c>
      <c r="B12" s="12">
        <f>'30 yr tmax'!B12+4.4781*'843 norm radn'!B12</f>
        <v>6.941154252514986</v>
      </c>
      <c r="C12" s="12">
        <f>'30 yr tmax'!C12+4.9981*'843 norm radn'!C12</f>
        <v>9.255686083047937</v>
      </c>
      <c r="D12" s="12">
        <f>'30 yr tmax'!D12+5.0642*'843 norm radn'!D12</f>
        <v>10.27974185791879</v>
      </c>
      <c r="E12" s="12">
        <f>'30 yr tmax'!E12+5.5361*'843 norm radn'!E12</f>
        <v>13.75904166970524</v>
      </c>
      <c r="F12" s="12">
        <f>'30 yr tmax'!F12+4.7668*'843 norm radn'!F12</f>
        <v>18.46383926272586</v>
      </c>
      <c r="G12" s="12">
        <f>'30 yr tmax'!G12+5.377*'843 norm radn'!G12</f>
        <v>23.33833533674754</v>
      </c>
      <c r="H12" s="12">
        <f>'30 yr tmax'!H12+5.1011*'843 norm radn'!H12</f>
        <v>27.773026488152084</v>
      </c>
      <c r="I12" s="12">
        <f>'30 yr tmax'!I12+5.5492*'843 norm radn'!I12</f>
        <v>28.346515995837983</v>
      </c>
      <c r="J12" s="12">
        <f>'30 yr tmax'!J12+5.711*'843 norm radn'!J12</f>
        <v>24.377947848294667</v>
      </c>
      <c r="K12" s="12">
        <f>'30 yr tmax'!K12+5.0705*'843 norm radn'!K12</f>
        <v>16.99686925074201</v>
      </c>
      <c r="L12" s="12">
        <f>'30 yr tmax'!L12+3.5538*'843 norm radn'!L12</f>
        <v>8.616607410275941</v>
      </c>
      <c r="M12" s="12">
        <f>'30 yr tmax'!M12+4.6662*'843 norm radn'!M12</f>
        <v>7.037067348611773</v>
      </c>
      <c r="N12" s="9"/>
    </row>
    <row r="13" spans="1:14" ht="11.25">
      <c r="A13" s="4" t="s">
        <v>13</v>
      </c>
      <c r="B13" s="12">
        <f>'30 yr tmax'!B13+4.4781*'843 norm radn'!B13</f>
        <v>5.5882756270995895</v>
      </c>
      <c r="C13" s="12">
        <f>'30 yr tmax'!C13+4.9981*'843 norm radn'!C13</f>
        <v>6.606729009054611</v>
      </c>
      <c r="D13" s="12">
        <f>'30 yr tmax'!D13+5.0642*'843 norm radn'!D13</f>
        <v>7.776553651864283</v>
      </c>
      <c r="E13" s="12">
        <f>'30 yr tmax'!E13+5.5361*'843 norm radn'!E13</f>
        <v>10.576397825772965</v>
      </c>
      <c r="F13" s="12">
        <f>'30 yr tmax'!F13+4.7668*'843 norm radn'!F13</f>
        <v>13.616096379169896</v>
      </c>
      <c r="G13" s="12">
        <f>'30 yr tmax'!G13+5.377*'843 norm radn'!G13</f>
        <v>18.956791289498952</v>
      </c>
      <c r="H13" s="12">
        <f>'30 yr tmax'!H13+5.1011*'843 norm radn'!H13</f>
        <v>23.49118728116421</v>
      </c>
      <c r="I13" s="12">
        <f>'30 yr tmax'!I13+5.5492*'843 norm radn'!I13</f>
        <v>24.013984000723198</v>
      </c>
      <c r="J13" s="12">
        <f>'30 yr tmax'!J13+5.711*'843 norm radn'!J13</f>
        <v>20.633041663365276</v>
      </c>
      <c r="K13" s="12">
        <f>'30 yr tmax'!K13+5.0705*'843 norm radn'!K13</f>
        <v>14.219764849612877</v>
      </c>
      <c r="L13" s="12">
        <f>'30 yr tmax'!L13+3.5538*'843 norm radn'!L13</f>
        <v>6.404599621103592</v>
      </c>
      <c r="M13" s="12">
        <f>'30 yr tmax'!M13+4.6662*'843 norm radn'!M13</f>
        <v>5.484640557473053</v>
      </c>
      <c r="N13" s="9"/>
    </row>
    <row r="14" spans="1:14" ht="11.25">
      <c r="A14" s="4" t="s">
        <v>14</v>
      </c>
      <c r="B14" s="12">
        <f>'30 yr tmax'!B14+4.4781*'843 norm radn'!B14</f>
        <v>6.715728784462611</v>
      </c>
      <c r="C14" s="12">
        <f>'30 yr tmax'!C14+4.9981*'843 norm radn'!C14</f>
        <v>9.082018696903642</v>
      </c>
      <c r="D14" s="12">
        <f>'30 yr tmax'!D14+5.0642*'843 norm radn'!D14</f>
        <v>10.724445834125277</v>
      </c>
      <c r="E14" s="12">
        <f>'30 yr tmax'!E14+5.5361*'843 norm radn'!E14</f>
        <v>13.904793827547898</v>
      </c>
      <c r="F14" s="12">
        <f>'30 yr tmax'!F14+4.7668*'843 norm radn'!F14</f>
        <v>17.23273160547985</v>
      </c>
      <c r="G14" s="12">
        <f>'30 yr tmax'!G14+5.377*'843 norm radn'!G14</f>
        <v>21.887596677846382</v>
      </c>
      <c r="H14" s="12">
        <f>'30 yr tmax'!H14+5.1011*'843 norm radn'!H14</f>
        <v>26.13804880775043</v>
      </c>
      <c r="I14" s="12">
        <f>'30 yr tmax'!I14+5.5492*'843 norm radn'!I14</f>
        <v>26.20740122380614</v>
      </c>
      <c r="J14" s="12">
        <f>'30 yr tmax'!J14+5.711*'843 norm radn'!J14</f>
        <v>22.87417209451505</v>
      </c>
      <c r="K14" s="12">
        <f>'30 yr tmax'!K14+5.0705*'843 norm radn'!K14</f>
        <v>17.0072431751425</v>
      </c>
      <c r="L14" s="12">
        <f>'30 yr tmax'!L14+3.5538*'843 norm radn'!L14</f>
        <v>8.587425817952552</v>
      </c>
      <c r="M14" s="12">
        <f>'30 yr tmax'!M14+4.6662*'843 norm radn'!M14</f>
        <v>6.738393169636865</v>
      </c>
      <c r="N14" s="9"/>
    </row>
    <row r="15" spans="1:14" ht="11.25">
      <c r="A15" s="4" t="s">
        <v>15</v>
      </c>
      <c r="B15" s="12">
        <f>'30 yr tmax'!B15+4.4781*'843 norm radn'!B15</f>
        <v>7.650739739036661</v>
      </c>
      <c r="C15" s="12">
        <f>'30 yr tmax'!C15+4.9981*'843 norm radn'!C15</f>
        <v>10.3613260740348</v>
      </c>
      <c r="D15" s="12">
        <f>'30 yr tmax'!D15+5.0642*'843 norm radn'!D15</f>
        <v>12.853747896629748</v>
      </c>
      <c r="E15" s="12">
        <f>'30 yr tmax'!E15+5.5361*'843 norm radn'!E15</f>
        <v>16.46366835236485</v>
      </c>
      <c r="F15" s="12">
        <f>'30 yr tmax'!F15+4.7668*'843 norm radn'!F15</f>
        <v>20.197115656849437</v>
      </c>
      <c r="G15" s="12">
        <f>'30 yr tmax'!G15+5.377*'843 norm radn'!G15</f>
        <v>24.651440197248064</v>
      </c>
      <c r="H15" s="12">
        <f>'30 yr tmax'!H15+5.1011*'843 norm radn'!H15</f>
        <v>28.935218847044958</v>
      </c>
      <c r="I15" s="12">
        <f>'30 yr tmax'!I15+5.5492*'843 norm radn'!I15</f>
        <v>29.08211681333957</v>
      </c>
      <c r="J15" s="12">
        <f>'30 yr tmax'!J15+5.711*'843 norm radn'!J15</f>
        <v>25.215908369536677</v>
      </c>
      <c r="K15" s="12">
        <f>'30 yr tmax'!K15+5.0705*'843 norm radn'!K15</f>
        <v>18.23880128872616</v>
      </c>
      <c r="L15" s="12">
        <f>'30 yr tmax'!L15+3.5538*'843 norm radn'!L15</f>
        <v>9.558720759048297</v>
      </c>
      <c r="M15" s="12">
        <f>'30 yr tmax'!M15+4.6662*'843 norm radn'!M15</f>
        <v>7.66615159469189</v>
      </c>
      <c r="N15" s="9"/>
    </row>
    <row r="16" spans="1:14" ht="11.25">
      <c r="A16" s="4" t="s">
        <v>16</v>
      </c>
      <c r="B16" s="12">
        <f>'30 yr tmax'!B16+4.4781*'843 norm radn'!B16</f>
        <v>8.652500628023457</v>
      </c>
      <c r="C16" s="12">
        <f>'30 yr tmax'!C16+4.9981*'843 norm radn'!C16</f>
        <v>11.154488626716784</v>
      </c>
      <c r="D16" s="12">
        <f>'30 yr tmax'!D16+5.0642*'843 norm radn'!D16</f>
        <v>13.338146056029483</v>
      </c>
      <c r="E16" s="12">
        <f>'30 yr tmax'!E16+5.5361*'843 norm radn'!E16</f>
        <v>16.83127045624342</v>
      </c>
      <c r="F16" s="12">
        <f>'30 yr tmax'!F16+4.7668*'843 norm radn'!F16</f>
        <v>20.512358200976813</v>
      </c>
      <c r="G16" s="12">
        <f>'30 yr tmax'!G16+5.377*'843 norm radn'!G16</f>
        <v>25.007860154354436</v>
      </c>
      <c r="H16" s="12">
        <f>'30 yr tmax'!H16+5.1011*'843 norm radn'!H16</f>
        <v>29.686680386715757</v>
      </c>
      <c r="I16" s="12">
        <f>'30 yr tmax'!I16+5.5492*'843 norm radn'!I16</f>
        <v>29.927917815864845</v>
      </c>
      <c r="J16" s="12">
        <f>'30 yr tmax'!J16+5.711*'843 norm radn'!J16</f>
        <v>26.557008138329337</v>
      </c>
      <c r="K16" s="12">
        <f>'30 yr tmax'!K16+5.0705*'843 norm radn'!K16</f>
        <v>19.82805127171</v>
      </c>
      <c r="L16" s="12">
        <f>'30 yr tmax'!L16+3.5538*'843 norm radn'!L16</f>
        <v>10.277002874696601</v>
      </c>
      <c r="M16" s="12">
        <f>'30 yr tmax'!M16+4.6662*'843 norm radn'!M16</f>
        <v>8.268272135376879</v>
      </c>
      <c r="N16" s="9"/>
    </row>
    <row r="17" spans="1:14" ht="11.25">
      <c r="A17" s="4" t="s">
        <v>17</v>
      </c>
      <c r="B17" s="12">
        <f>'30 yr tmax'!B17+4.4781*'843 norm radn'!B17</f>
        <v>5.788286111582233</v>
      </c>
      <c r="C17" s="12">
        <f>'30 yr tmax'!C17+4.9981*'843 norm radn'!C17</f>
        <v>7.155567330952536</v>
      </c>
      <c r="D17" s="12">
        <f>'30 yr tmax'!D17+5.0642*'843 norm radn'!D17</f>
        <v>8.734237131991158</v>
      </c>
      <c r="E17" s="12">
        <f>'30 yr tmax'!E17+5.5361*'843 norm radn'!E17</f>
        <v>11.930928855850212</v>
      </c>
      <c r="F17" s="12">
        <f>'30 yr tmax'!F17+4.7668*'843 norm radn'!F17</f>
        <v>16.899144473638554</v>
      </c>
      <c r="G17" s="12">
        <f>'30 yr tmax'!G17+5.377*'843 norm radn'!G17</f>
        <v>22.10760292530136</v>
      </c>
      <c r="H17" s="12">
        <f>'30 yr tmax'!H17+5.1011*'843 norm radn'!H17</f>
        <v>27.006905604491113</v>
      </c>
      <c r="I17" s="12">
        <f>'30 yr tmax'!I17+5.5492*'843 norm radn'!I17</f>
        <v>26.265586337822285</v>
      </c>
      <c r="J17" s="12">
        <f>'30 yr tmax'!J17+5.711*'843 norm radn'!J17</f>
        <v>21.485028241960144</v>
      </c>
      <c r="K17" s="12">
        <f>'30 yr tmax'!K17+5.0705*'843 norm radn'!K17</f>
        <v>15.262320508187607</v>
      </c>
      <c r="L17" s="12">
        <f>'30 yr tmax'!L17+3.5538*'843 norm radn'!L17</f>
        <v>7.26590874183532</v>
      </c>
      <c r="M17" s="12">
        <f>'30 yr tmax'!M17+4.6662*'843 norm radn'!M17</f>
        <v>5.70168469416685</v>
      </c>
      <c r="N17" s="9"/>
    </row>
    <row r="18" spans="1:14" ht="11.25">
      <c r="A18" s="4" t="s">
        <v>18</v>
      </c>
      <c r="B18" s="12">
        <f>'30 yr tmax'!B18+4.4781*'843 norm radn'!B18</f>
        <v>7.752847708423795</v>
      </c>
      <c r="C18" s="12">
        <f>'30 yr tmax'!C18+4.9981*'843 norm radn'!C18</f>
        <v>9.47854604581175</v>
      </c>
      <c r="D18" s="12">
        <f>'30 yr tmax'!D18+5.0642*'843 norm radn'!D18</f>
        <v>10.797641454581408</v>
      </c>
      <c r="E18" s="12">
        <f>'30 yr tmax'!E18+5.5361*'843 norm radn'!E18</f>
        <v>14.012908555072217</v>
      </c>
      <c r="F18" s="12">
        <f>'30 yr tmax'!F18+4.7668*'843 norm radn'!F18</f>
        <v>17.523557277140217</v>
      </c>
      <c r="G18" s="12">
        <f>'30 yr tmax'!G18+5.377*'843 norm radn'!G18</f>
        <v>22.325050892793353</v>
      </c>
      <c r="H18" s="12">
        <f>'30 yr tmax'!H18+5.1011*'843 norm radn'!H18</f>
        <v>26.60642761396251</v>
      </c>
      <c r="I18" s="12">
        <f>'30 yr tmax'!I18+5.5492*'843 norm radn'!I18</f>
        <v>26.72487641548031</v>
      </c>
      <c r="J18" s="12">
        <f>'30 yr tmax'!J18+5.711*'843 norm radn'!J18</f>
        <v>23.25369195362726</v>
      </c>
      <c r="K18" s="12">
        <f>'30 yr tmax'!K18+5.0705*'843 norm radn'!K18</f>
        <v>16.685987948397212</v>
      </c>
      <c r="L18" s="12">
        <f>'30 yr tmax'!L18+3.5538*'843 norm radn'!L18</f>
        <v>8.933670592839546</v>
      </c>
      <c r="M18" s="12">
        <f>'30 yr tmax'!M18+4.6662*'843 norm radn'!M18</f>
        <v>7.8024476404427885</v>
      </c>
      <c r="N18" s="9"/>
    </row>
    <row r="19" spans="1:14" ht="11.25">
      <c r="A19" s="4" t="s">
        <v>19</v>
      </c>
      <c r="B19" s="12">
        <f>'30 yr tmax'!B19+4.4781*'843 norm radn'!B19</f>
        <v>8.065174662701898</v>
      </c>
      <c r="C19" s="12">
        <f>'30 yr tmax'!C19+4.9981*'843 norm radn'!C19</f>
        <v>10.783999452349324</v>
      </c>
      <c r="D19" s="12">
        <f>'30 yr tmax'!D19+5.0642*'843 norm radn'!D19</f>
        <v>12.625507496167728</v>
      </c>
      <c r="E19" s="12">
        <f>'30 yr tmax'!E19+5.5361*'843 norm radn'!E19</f>
        <v>16.15026072291323</v>
      </c>
      <c r="F19" s="12">
        <f>'30 yr tmax'!F19+4.7668*'843 norm radn'!F19</f>
        <v>19.96483755748892</v>
      </c>
      <c r="G19" s="12">
        <f>'30 yr tmax'!G19+5.377*'843 norm radn'!G19</f>
        <v>24.37272917510967</v>
      </c>
      <c r="H19" s="12">
        <f>'30 yr tmax'!H19+5.1011*'843 norm radn'!H19</f>
        <v>28.503149047805294</v>
      </c>
      <c r="I19" s="12">
        <f>'30 yr tmax'!I19+5.5492*'843 norm radn'!I19</f>
        <v>28.937350444728118</v>
      </c>
      <c r="J19" s="12">
        <f>'30 yr tmax'!J19+5.711*'843 norm radn'!J19</f>
        <v>25.707670824984227</v>
      </c>
      <c r="K19" s="12">
        <f>'30 yr tmax'!K19+5.0705*'843 norm radn'!K19</f>
        <v>18.8318217386539</v>
      </c>
      <c r="L19" s="12">
        <f>'30 yr tmax'!L19+3.5538*'843 norm radn'!L19</f>
        <v>9.321294257817817</v>
      </c>
      <c r="M19" s="12">
        <f>'30 yr tmax'!M19+4.6662*'843 norm radn'!M19</f>
        <v>7.850783240571822</v>
      </c>
      <c r="N19" s="9"/>
    </row>
    <row r="20" spans="1:14" ht="11.25">
      <c r="A20" s="4" t="s">
        <v>20</v>
      </c>
      <c r="B20" s="12">
        <f>'30 yr tmax'!B20+4.4781*'843 norm radn'!B20</f>
        <v>7.268650521691169</v>
      </c>
      <c r="C20" s="12">
        <f>'30 yr tmax'!C20+4.9981*'843 norm radn'!C20</f>
        <v>10.043327440881116</v>
      </c>
      <c r="D20" s="12">
        <f>'30 yr tmax'!D20+5.0642*'843 norm radn'!D20</f>
        <v>12.727216297284176</v>
      </c>
      <c r="E20" s="12">
        <f>'30 yr tmax'!E20+5.5361*'843 norm radn'!E20</f>
        <v>16.097408633951485</v>
      </c>
      <c r="F20" s="12">
        <f>'30 yr tmax'!F20+4.7668*'843 norm radn'!F20</f>
        <v>20.477129353424573</v>
      </c>
      <c r="G20" s="12">
        <f>'30 yr tmax'!G20+5.377*'843 norm radn'!G20</f>
        <v>25.153659401825248</v>
      </c>
      <c r="H20" s="12">
        <f>'30 yr tmax'!H20+5.1011*'843 norm radn'!H20</f>
        <v>29.243047515045404</v>
      </c>
      <c r="I20" s="12">
        <f>'30 yr tmax'!I20+5.5492*'843 norm radn'!I20</f>
        <v>29.004504365545703</v>
      </c>
      <c r="J20" s="12">
        <f>'30 yr tmax'!J20+5.711*'843 norm radn'!J20</f>
        <v>24.999678704829503</v>
      </c>
      <c r="K20" s="12">
        <f>'30 yr tmax'!K20+5.0705*'843 norm radn'!K20</f>
        <v>17.883893580236652</v>
      </c>
      <c r="L20" s="12">
        <f>'30 yr tmax'!L20+3.5538*'843 norm radn'!L20</f>
        <v>9.351133598112234</v>
      </c>
      <c r="M20" s="12">
        <f>'30 yr tmax'!M20+4.6662*'843 norm radn'!M20</f>
        <v>7.247881314858452</v>
      </c>
      <c r="N20" s="9"/>
    </row>
    <row r="21" spans="1:14" ht="11.25">
      <c r="A21" s="4" t="s">
        <v>21</v>
      </c>
      <c r="B21" s="12">
        <f>'30 yr tmax'!B21+4.4781*'843 norm radn'!B21</f>
        <v>9.579009754018136</v>
      </c>
      <c r="C21" s="12">
        <f>'30 yr tmax'!C21+4.9981*'843 norm radn'!C21</f>
        <v>11.712046411358742</v>
      </c>
      <c r="D21" s="12">
        <f>'30 yr tmax'!D21+5.0642*'843 norm radn'!D21</f>
        <v>13.459736516705993</v>
      </c>
      <c r="E21" s="12">
        <f>'30 yr tmax'!E21+5.5361*'843 norm radn'!E21</f>
        <v>15.783222861019862</v>
      </c>
      <c r="F21" s="12">
        <f>'30 yr tmax'!F21+4.7668*'843 norm radn'!F21</f>
        <v>19.8090687234237</v>
      </c>
      <c r="G21" s="12">
        <f>'30 yr tmax'!G21+5.377*'843 norm radn'!G21</f>
        <v>24.31339769665789</v>
      </c>
      <c r="H21" s="12">
        <f>'30 yr tmax'!H21+5.1011*'843 norm radn'!H21</f>
        <v>28.856983685917758</v>
      </c>
      <c r="I21" s="12">
        <f>'30 yr tmax'!I21+5.5492*'843 norm radn'!I21</f>
        <v>29.26712020526717</v>
      </c>
      <c r="J21" s="12">
        <f>'30 yr tmax'!J21+5.711*'843 norm radn'!J21</f>
        <v>26.15521906996169</v>
      </c>
      <c r="K21" s="12">
        <f>'30 yr tmax'!K21+5.0705*'843 norm radn'!K21</f>
        <v>19.713268752890265</v>
      </c>
      <c r="L21" s="12">
        <f>'30 yr tmax'!L21+3.5538*'843 norm radn'!L21</f>
        <v>10.543569787709963</v>
      </c>
      <c r="M21" s="12">
        <f>'30 yr tmax'!M21+4.6662*'843 norm radn'!M21</f>
        <v>9.088000465182304</v>
      </c>
      <c r="N21" s="9"/>
    </row>
    <row r="22" spans="1:14" ht="11.25">
      <c r="A22" s="4" t="s">
        <v>22</v>
      </c>
      <c r="B22" s="12">
        <f>'30 yr tmax'!B22+4.4781*'843 norm radn'!B22</f>
        <v>7.802719213414084</v>
      </c>
      <c r="C22" s="12">
        <f>'30 yr tmax'!C22+4.9981*'843 norm radn'!C22</f>
        <v>9.172179028080183</v>
      </c>
      <c r="D22" s="12">
        <f>'30 yr tmax'!D22+5.0642*'843 norm radn'!D22</f>
        <v>10.284535858679227</v>
      </c>
      <c r="E22" s="12">
        <f>'30 yr tmax'!E22+5.5361*'843 norm radn'!E22</f>
        <v>13.227617669056787</v>
      </c>
      <c r="F22" s="12">
        <f>'30 yr tmax'!F22+4.7668*'843 norm radn'!F22</f>
        <v>16.52024646573819</v>
      </c>
      <c r="G22" s="12">
        <f>'30 yr tmax'!G22+5.377*'843 norm radn'!G22</f>
        <v>21.43573381086686</v>
      </c>
      <c r="H22" s="12">
        <f>'30 yr tmax'!H22+5.1011*'843 norm radn'!H22</f>
        <v>25.893917151190493</v>
      </c>
      <c r="I22" s="12">
        <f>'30 yr tmax'!I22+5.5492*'843 norm radn'!I22</f>
        <v>26.33735652031368</v>
      </c>
      <c r="J22" s="12">
        <f>'30 yr tmax'!J22+5.711*'843 norm radn'!J22</f>
        <v>23.17114169746813</v>
      </c>
      <c r="K22" s="12">
        <f>'30 yr tmax'!K22+5.0705*'843 norm radn'!K22</f>
        <v>16.532980058268777</v>
      </c>
      <c r="L22" s="12">
        <f>'30 yr tmax'!L22+3.5538*'843 norm radn'!L22</f>
        <v>8.455758563282792</v>
      </c>
      <c r="M22" s="12">
        <f>'30 yr tmax'!M22+4.6662*'843 norm radn'!M22</f>
        <v>7.624250589340193</v>
      </c>
      <c r="N22" s="9"/>
    </row>
    <row r="23" spans="1:14" ht="11.25">
      <c r="A23" s="4" t="s">
        <v>23</v>
      </c>
      <c r="B23" s="12">
        <f>'30 yr tmax'!B23+4.4781*'843 norm radn'!B23</f>
        <v>10.469509754871346</v>
      </c>
      <c r="C23" s="12">
        <f>'30 yr tmax'!C23+4.9981*'843 norm radn'!C23</f>
        <v>12.086369254044538</v>
      </c>
      <c r="D23" s="12">
        <f>'30 yr tmax'!D23+5.0642*'843 norm radn'!D23</f>
        <v>13.806237798206524</v>
      </c>
      <c r="E23" s="12">
        <f>'30 yr tmax'!E23+5.5361*'843 norm radn'!E23</f>
        <v>16.33158724146101</v>
      </c>
      <c r="F23" s="12">
        <f>'30 yr tmax'!F23+4.7668*'843 norm radn'!F23</f>
        <v>19.972284530167187</v>
      </c>
      <c r="G23" s="12">
        <f>'30 yr tmax'!G23+5.377*'843 norm radn'!G23</f>
        <v>24.786439434383382</v>
      </c>
      <c r="H23" s="12">
        <f>'30 yr tmax'!H23+5.1011*'843 norm radn'!H23</f>
        <v>29.041564092462636</v>
      </c>
      <c r="I23" s="12">
        <f>'30 yr tmax'!I23+5.5492*'843 norm radn'!I23</f>
        <v>29.67404859736409</v>
      </c>
      <c r="J23" s="12">
        <f>'30 yr tmax'!J23+5.711*'843 norm radn'!J23</f>
        <v>26.50682911281146</v>
      </c>
      <c r="K23" s="12">
        <f>'30 yr tmax'!K23+5.0705*'843 norm radn'!K23</f>
        <v>19.93151595760499</v>
      </c>
      <c r="L23" s="12">
        <f>'30 yr tmax'!L23+3.5538*'843 norm radn'!L23</f>
        <v>10.81224845447699</v>
      </c>
      <c r="M23" s="12">
        <f>'30 yr tmax'!M23+4.6662*'843 norm radn'!M23</f>
        <v>9.823777276942</v>
      </c>
      <c r="N23" s="9"/>
    </row>
    <row r="24" spans="1:14" ht="11.25">
      <c r="A24" s="4" t="s">
        <v>24</v>
      </c>
      <c r="B24" s="12">
        <f>'30 yr tmax'!B24+4.4781*'843 norm radn'!B24</f>
        <v>9.725358646453266</v>
      </c>
      <c r="C24" s="12">
        <f>'30 yr tmax'!C24+4.9981*'843 norm radn'!C24</f>
        <v>11.679780823847551</v>
      </c>
      <c r="D24" s="12">
        <f>'30 yr tmax'!D24+5.0642*'843 norm radn'!D24</f>
        <v>13.932069629626756</v>
      </c>
      <c r="E24" s="12">
        <f>'30 yr tmax'!E24+5.5361*'843 norm radn'!E24</f>
        <v>17.107166665709595</v>
      </c>
      <c r="F24" s="12">
        <f>'30 yr tmax'!F24+4.7668*'843 norm radn'!F24</f>
        <v>21.693065519534333</v>
      </c>
      <c r="G24" s="12">
        <f>'30 yr tmax'!G24+5.377*'843 norm radn'!G24</f>
        <v>26.657867691045038</v>
      </c>
      <c r="H24" s="12">
        <f>'30 yr tmax'!H24+5.1011*'843 norm radn'!H24</f>
        <v>31.04089710216693</v>
      </c>
      <c r="I24" s="12">
        <f>'30 yr tmax'!I24+5.5492*'843 norm radn'!I24</f>
        <v>30.91643690158969</v>
      </c>
      <c r="J24" s="12">
        <f>'30 yr tmax'!J24+5.711*'843 norm radn'!J24</f>
        <v>27.17650081557219</v>
      </c>
      <c r="K24" s="12">
        <f>'30 yr tmax'!K24+5.0705*'843 norm radn'!K24</f>
        <v>20.248187356124188</v>
      </c>
      <c r="L24" s="12">
        <f>'30 yr tmax'!L24+3.5538*'843 norm radn'!L24</f>
        <v>11.055866924935632</v>
      </c>
      <c r="M24" s="12">
        <f>'30 yr tmax'!M24+4.6662*'843 norm radn'!M24</f>
        <v>8.970908596161069</v>
      </c>
      <c r="N24" s="9"/>
    </row>
    <row r="25" spans="1:14" ht="11.25">
      <c r="A25" s="4" t="s">
        <v>25</v>
      </c>
      <c r="B25" s="12">
        <f>'30 yr tmax'!B25+4.4781*'843 norm radn'!B25</f>
        <v>8.489606470952236</v>
      </c>
      <c r="C25" s="12">
        <f>'30 yr tmax'!C25+4.9981*'843 norm radn'!C25</f>
        <v>11.401461110655852</v>
      </c>
      <c r="D25" s="12">
        <f>'30 yr tmax'!D25+5.0642*'843 norm radn'!D25</f>
        <v>14.847260277961318</v>
      </c>
      <c r="E25" s="12">
        <f>'30 yr tmax'!E25+5.5361*'843 norm radn'!E25</f>
        <v>18.524547715713787</v>
      </c>
      <c r="F25" s="12">
        <f>'30 yr tmax'!F25+4.7668*'843 norm radn'!F25</f>
        <v>23.783899187452775</v>
      </c>
      <c r="G25" s="12">
        <f>'30 yr tmax'!G25+5.377*'843 norm radn'!G25</f>
        <v>28.70013156927334</v>
      </c>
      <c r="H25" s="12">
        <f>'30 yr tmax'!H25+5.1011*'843 norm radn'!H25</f>
        <v>33.37409720347676</v>
      </c>
      <c r="I25" s="12">
        <f>'30 yr tmax'!I25+5.5492*'843 norm radn'!I25</f>
        <v>33.69196322272501</v>
      </c>
      <c r="J25" s="12">
        <f>'30 yr tmax'!J25+5.711*'843 norm radn'!J25</f>
        <v>28.554936598238616</v>
      </c>
      <c r="K25" s="12">
        <f>'30 yr tmax'!K25+5.0705*'843 norm radn'!K25</f>
        <v>20.192082851269163</v>
      </c>
      <c r="L25" s="12">
        <f>'30 yr tmax'!L25+3.5538*'843 norm radn'!L25</f>
        <v>10.292287282228754</v>
      </c>
      <c r="M25" s="12">
        <f>'30 yr tmax'!M25+4.6662*'843 norm radn'!M25</f>
        <v>7.863877870054811</v>
      </c>
      <c r="N25" s="9"/>
    </row>
    <row r="26" spans="1:14" ht="11.25">
      <c r="A26" s="4" t="s">
        <v>26</v>
      </c>
      <c r="B26" s="12">
        <f>'30 yr tmax'!B26+4.4781*'843 norm radn'!B26</f>
        <v>8.303446454641943</v>
      </c>
      <c r="C26" s="12">
        <f>'30 yr tmax'!C26+4.9981*'843 norm radn'!C26</f>
        <v>11.179924942871835</v>
      </c>
      <c r="D26" s="12">
        <f>'30 yr tmax'!D26+5.0642*'843 norm radn'!D26</f>
        <v>14.589176144242884</v>
      </c>
      <c r="E26" s="12">
        <f>'30 yr tmax'!E26+5.5361*'843 norm radn'!E26</f>
        <v>19.314144746973668</v>
      </c>
      <c r="F26" s="12">
        <f>'30 yr tmax'!F26+4.7668*'843 norm radn'!F26</f>
        <v>22.55094266540045</v>
      </c>
      <c r="G26" s="12">
        <f>'30 yr tmax'!G26+5.377*'843 norm radn'!G26</f>
        <v>27.08418836787437</v>
      </c>
      <c r="H26" s="12">
        <f>'30 yr tmax'!H26+5.1011*'843 norm radn'!H26</f>
        <v>31.014576719755013</v>
      </c>
      <c r="I26" s="12">
        <f>'30 yr tmax'!I26+5.5492*'843 norm radn'!I26</f>
        <v>32.43732627223122</v>
      </c>
      <c r="J26" s="12">
        <f>'30 yr tmax'!J26+5.711*'843 norm radn'!J26</f>
        <v>27.73088064386444</v>
      </c>
      <c r="K26" s="12">
        <f>'30 yr tmax'!K26+5.0705*'843 norm radn'!K26</f>
        <v>19.88489589084055</v>
      </c>
      <c r="L26" s="12">
        <f>'30 yr tmax'!L26+3.5538*'843 norm radn'!L26</f>
        <v>10.808809732236954</v>
      </c>
      <c r="M26" s="12">
        <f>'30 yr tmax'!M26+4.6662*'843 norm radn'!M26</f>
        <v>7.975482405325726</v>
      </c>
      <c r="N26" s="9"/>
    </row>
    <row r="27" spans="1:14" ht="11.25">
      <c r="A27" s="4" t="s">
        <v>27</v>
      </c>
      <c r="B27" s="12">
        <f>'30 yr tmax'!B27+4.4781*'843 norm radn'!B27</f>
        <v>4.910845479885878</v>
      </c>
      <c r="C27" s="12">
        <f>'30 yr tmax'!C27+4.9981*'843 norm radn'!C27</f>
        <v>6.678978718261446</v>
      </c>
      <c r="D27" s="12">
        <f>'30 yr tmax'!D27+5.0642*'843 norm radn'!D27</f>
        <v>8.193656126970787</v>
      </c>
      <c r="E27" s="12">
        <f>'30 yr tmax'!E27+5.5361*'843 norm radn'!E27</f>
        <v>11.693711104315115</v>
      </c>
      <c r="F27" s="12">
        <f>'30 yr tmax'!F27+4.7668*'843 norm radn'!F27</f>
        <v>17.281850406043187</v>
      </c>
      <c r="G27" s="12">
        <f>'30 yr tmax'!G27+5.377*'843 norm radn'!G27</f>
        <v>22.2856908595649</v>
      </c>
      <c r="H27" s="12">
        <f>'30 yr tmax'!H27+5.1011*'843 norm radn'!H27</f>
        <v>27.448267345799557</v>
      </c>
      <c r="I27" s="12">
        <f>'30 yr tmax'!I27+5.5492*'843 norm radn'!I27</f>
        <v>27.434577825944462</v>
      </c>
      <c r="J27" s="12">
        <f>'30 yr tmax'!J27+5.711*'843 norm radn'!J27</f>
        <v>19.958142089471224</v>
      </c>
      <c r="K27" s="12">
        <f>'30 yr tmax'!K27+5.0705*'843 norm radn'!K27</f>
        <v>13.921754175172811</v>
      </c>
      <c r="L27" s="12">
        <f>'30 yr tmax'!L27+3.5538*'843 norm radn'!L27</f>
        <v>7.324866438877436</v>
      </c>
      <c r="M27" s="12">
        <f>'30 yr tmax'!M27+4.6662*'843 norm radn'!M27</f>
        <v>5.162869567349199</v>
      </c>
      <c r="N27" s="9"/>
    </row>
    <row r="28" spans="1:14" ht="11.25">
      <c r="A28" s="4" t="s">
        <v>28</v>
      </c>
      <c r="B28" s="12">
        <f>'30 yr tmax'!B28+4.4781*'843 norm radn'!B28</f>
        <v>7.437202265204228</v>
      </c>
      <c r="C28" s="12">
        <f>'30 yr tmax'!C28+4.9981*'843 norm radn'!C28</f>
        <v>8.975099022541709</v>
      </c>
      <c r="D28" s="12">
        <f>'30 yr tmax'!D28+5.0642*'843 norm radn'!D28</f>
        <v>10.993852013662655</v>
      </c>
      <c r="E28" s="12">
        <f>'30 yr tmax'!E28+5.5361*'843 norm radn'!E28</f>
        <v>13.602081578369038</v>
      </c>
      <c r="F28" s="12">
        <f>'30 yr tmax'!F28+4.7668*'843 norm radn'!F28</f>
        <v>17.84083775384568</v>
      </c>
      <c r="G28" s="12">
        <f>'30 yr tmax'!G28+5.377*'843 norm radn'!G28</f>
        <v>21.08075643249928</v>
      </c>
      <c r="H28" s="12">
        <f>'30 yr tmax'!H28+5.1011*'843 norm radn'!H28</f>
        <v>23.8104383869987</v>
      </c>
      <c r="I28" s="12">
        <f>'30 yr tmax'!I28+5.5492*'843 norm radn'!I28</f>
        <v>23.789006484157632</v>
      </c>
      <c r="J28" s="12">
        <f>'30 yr tmax'!J28+5.711*'843 norm radn'!J28</f>
        <v>21.018454832010626</v>
      </c>
      <c r="K28" s="12">
        <f>'30 yr tmax'!K28+5.0705*'843 norm radn'!K28</f>
        <v>16.524983936186167</v>
      </c>
      <c r="L28" s="12">
        <f>'30 yr tmax'!L28+3.5538*'843 norm radn'!L28</f>
        <v>9.1298132530881</v>
      </c>
      <c r="M28" s="12">
        <f>'30 yr tmax'!M28+4.6662*'843 norm radn'!M28</f>
        <v>7.419129456625967</v>
      </c>
      <c r="N28" s="9"/>
    </row>
    <row r="29" spans="1:14" ht="11.25">
      <c r="A29" s="4" t="s">
        <v>29</v>
      </c>
      <c r="B29" s="12">
        <f>'30 yr tmax'!B29+4.4781*'843 norm radn'!B29</f>
        <v>6.461305683325778</v>
      </c>
      <c r="C29" s="12">
        <f>'30 yr tmax'!C29+4.9981*'843 norm radn'!C29</f>
        <v>6.4956316223579424</v>
      </c>
      <c r="D29" s="12">
        <f>'30 yr tmax'!D29+5.0642*'843 norm radn'!D29</f>
        <v>7.931967130409559</v>
      </c>
      <c r="E29" s="12">
        <f>'30 yr tmax'!E29+5.5361*'843 norm radn'!E29</f>
        <v>10.840373365669667</v>
      </c>
      <c r="F29" s="12">
        <f>'30 yr tmax'!F29+4.7668*'843 norm radn'!F29</f>
        <v>12.862513266011387</v>
      </c>
      <c r="G29" s="12">
        <f>'30 yr tmax'!G29+5.377*'843 norm radn'!G29</f>
        <v>18.287903134058457</v>
      </c>
      <c r="H29" s="12">
        <f>'30 yr tmax'!H29+5.1011*'843 norm radn'!H29</f>
        <v>22.354195604053004</v>
      </c>
      <c r="I29" s="12">
        <f>'30 yr tmax'!I29+5.5492*'843 norm radn'!I29</f>
        <v>22.78095984543984</v>
      </c>
      <c r="J29" s="12">
        <f>'30 yr tmax'!J29+5.711*'843 norm radn'!J29</f>
        <v>20.254593648926235</v>
      </c>
      <c r="K29" s="12">
        <f>'30 yr tmax'!K29+5.0705*'843 norm radn'!K29</f>
        <v>13.951220001961874</v>
      </c>
      <c r="L29" s="12">
        <f>'30 yr tmax'!L29+3.5538*'843 norm radn'!L29</f>
        <v>5.046759258771928</v>
      </c>
      <c r="M29" s="12">
        <f>'30 yr tmax'!M29+4.6662*'843 norm radn'!M29</f>
        <v>5.113807864301628</v>
      </c>
      <c r="N29" s="9"/>
    </row>
    <row r="30" spans="1:14" ht="11.25">
      <c r="A30" s="4" t="s">
        <v>30</v>
      </c>
      <c r="B30" s="12">
        <f>'30 yr tmax'!B30+4.4781*'843 norm radn'!B30</f>
        <v>8.889119338884786</v>
      </c>
      <c r="C30" s="12">
        <f>'30 yr tmax'!C30+4.9981*'843 norm radn'!C30</f>
        <v>10.911502304040104</v>
      </c>
      <c r="D30" s="12">
        <f>'30 yr tmax'!D30+5.0642*'843 norm radn'!D30</f>
        <v>12.435843738045364</v>
      </c>
      <c r="E30" s="12">
        <f>'30 yr tmax'!E30+5.5361*'843 norm radn'!E30</f>
        <v>14.975333015392367</v>
      </c>
      <c r="F30" s="12">
        <f>'30 yr tmax'!F30+4.7668*'843 norm radn'!F30</f>
        <v>18.98157439873082</v>
      </c>
      <c r="G30" s="12">
        <f>'30 yr tmax'!G30+5.377*'843 norm radn'!G30</f>
        <v>23.557058043774617</v>
      </c>
      <c r="H30" s="12">
        <f>'30 yr tmax'!H30+5.1011*'843 norm radn'!H30</f>
        <v>26.740405099772154</v>
      </c>
      <c r="I30" s="12">
        <f>'30 yr tmax'!I30+5.5492*'843 norm radn'!I30</f>
        <v>26.343348485345054</v>
      </c>
      <c r="J30" s="12">
        <f>'30 yr tmax'!J30+5.711*'843 norm radn'!J30</f>
        <v>24.081314144484697</v>
      </c>
      <c r="K30" s="12">
        <f>'30 yr tmax'!K30+5.0705*'843 norm radn'!K30</f>
        <v>17.65408218181176</v>
      </c>
      <c r="L30" s="12">
        <f>'30 yr tmax'!L30+3.5538*'843 norm radn'!L30</f>
        <v>9.097129268461503</v>
      </c>
      <c r="M30" s="12">
        <f>'30 yr tmax'!M30+4.6662*'843 norm radn'!M30</f>
        <v>9.430192124411356</v>
      </c>
      <c r="N30" s="9"/>
    </row>
    <row r="31" spans="1:14" ht="11.25">
      <c r="A31" s="4" t="s">
        <v>31</v>
      </c>
      <c r="B31" s="12">
        <f>'30 yr tmax'!B31+4.4781*'843 norm radn'!B31</f>
        <v>6.661635709316675</v>
      </c>
      <c r="C31" s="12">
        <f>'30 yr tmax'!C31+4.9981*'843 norm radn'!C31</f>
        <v>8.013720951625313</v>
      </c>
      <c r="D31" s="12">
        <f>'30 yr tmax'!D31+5.0642*'843 norm radn'!D31</f>
        <v>9.380579518272228</v>
      </c>
      <c r="E31" s="12">
        <f>'30 yr tmax'!E31+5.5361*'843 norm radn'!E31</f>
        <v>10.849468900333775</v>
      </c>
      <c r="F31" s="12">
        <f>'30 yr tmax'!F31+4.7668*'843 norm radn'!F31</f>
        <v>14.867926513173586</v>
      </c>
      <c r="G31" s="12">
        <f>'30 yr tmax'!G31+5.377*'843 norm radn'!G31</f>
        <v>20.464535003063183</v>
      </c>
      <c r="H31" s="12">
        <f>'30 yr tmax'!H31+5.1011*'843 norm radn'!H31</f>
        <v>25.218163885173674</v>
      </c>
      <c r="I31" s="12">
        <f>'30 yr tmax'!I31+5.5492*'843 norm radn'!I31</f>
        <v>24.170196881761264</v>
      </c>
      <c r="J31" s="12">
        <f>'30 yr tmax'!J31+5.711*'843 norm radn'!J31</f>
        <v>23.016340149195862</v>
      </c>
      <c r="K31" s="12">
        <f>'30 yr tmax'!K31+5.0705*'843 norm radn'!K31</f>
        <v>16.482307441118188</v>
      </c>
      <c r="L31" s="12">
        <f>'30 yr tmax'!L31+3.5538*'843 norm radn'!L31</f>
        <v>7.35997791369682</v>
      </c>
      <c r="M31" s="12">
        <f>'30 yr tmax'!M31+4.6662*'843 norm radn'!M31</f>
        <v>6.765977779245084</v>
      </c>
      <c r="N31" s="9"/>
    </row>
    <row r="32" spans="1:14" ht="11.25">
      <c r="A32" s="4" t="s">
        <v>32</v>
      </c>
      <c r="B32" s="12">
        <f>'30 yr tmax'!B32+4.4781*'843 norm radn'!B32</f>
        <v>8.023496960010323</v>
      </c>
      <c r="C32" s="12">
        <f>'30 yr tmax'!C32+4.9981*'843 norm radn'!C32</f>
        <v>9.166892413376267</v>
      </c>
      <c r="D32" s="12">
        <f>'30 yr tmax'!D32+5.0642*'843 norm radn'!D32</f>
        <v>11.439338446752835</v>
      </c>
      <c r="E32" s="12">
        <f>'30 yr tmax'!E32+5.5361*'843 norm radn'!E32</f>
        <v>15.79323577867315</v>
      </c>
      <c r="F32" s="12">
        <f>'30 yr tmax'!F32+4.7668*'843 norm radn'!F32</f>
        <v>20.615509906137234</v>
      </c>
      <c r="G32" s="12">
        <f>'30 yr tmax'!G32+5.377*'843 norm radn'!G32</f>
        <v>24.296578919491182</v>
      </c>
      <c r="H32" s="12">
        <f>'30 yr tmax'!H32+5.1011*'843 norm radn'!H32</f>
        <v>29.078746178850626</v>
      </c>
      <c r="I32" s="12">
        <f>'30 yr tmax'!I32+5.5492*'843 norm radn'!I32</f>
        <v>28.010198931097882</v>
      </c>
      <c r="J32" s="12">
        <f>'30 yr tmax'!J32+5.711*'843 norm radn'!J32</f>
        <v>23.489246101102953</v>
      </c>
      <c r="K32" s="12">
        <f>'30 yr tmax'!K32+5.0705*'843 norm radn'!K32</f>
        <v>17.653875658904855</v>
      </c>
      <c r="L32" s="12">
        <f>'30 yr tmax'!L32+3.5538*'843 norm radn'!L32</f>
        <v>9.313470554814606</v>
      </c>
      <c r="M32" s="12">
        <f>'30 yr tmax'!M32+4.6662*'843 norm radn'!M32</f>
        <v>8.078640969242528</v>
      </c>
      <c r="N32" s="9"/>
    </row>
    <row r="33" spans="1:14" ht="11.25">
      <c r="A33" s="4" t="s">
        <v>33</v>
      </c>
      <c r="B33" s="12">
        <f>'30 yr tmax'!B33+4.4781*'843 norm radn'!B33</f>
        <v>7.294682268127047</v>
      </c>
      <c r="C33" s="12">
        <f>'30 yr tmax'!C33+4.9981*'843 norm radn'!C33</f>
        <v>8.995301989136985</v>
      </c>
      <c r="D33" s="12">
        <f>'30 yr tmax'!D33+5.0642*'843 norm radn'!D33</f>
        <v>11.158750989427638</v>
      </c>
      <c r="E33" s="12">
        <f>'30 yr tmax'!E33+5.5361*'843 norm radn'!E33</f>
        <v>16.35318532496811</v>
      </c>
      <c r="F33" s="12">
        <f>'30 yr tmax'!F33+4.7668*'843 norm radn'!F33</f>
        <v>19.890784842308744</v>
      </c>
      <c r="G33" s="12">
        <f>'30 yr tmax'!G33+5.377*'843 norm radn'!G33</f>
        <v>23.648170235377044</v>
      </c>
      <c r="H33" s="12">
        <f>'30 yr tmax'!H33+5.1011*'843 norm radn'!H33</f>
        <v>28.36447562892082</v>
      </c>
      <c r="I33" s="12">
        <f>'30 yr tmax'!I33+5.5492*'843 norm radn'!I33</f>
        <v>29.123863109510516</v>
      </c>
      <c r="J33" s="12">
        <f>'30 yr tmax'!J33+5.711*'843 norm radn'!J33</f>
        <v>24.462620053143617</v>
      </c>
      <c r="K33" s="12">
        <f>'30 yr tmax'!K33+5.0705*'843 norm radn'!K33</f>
        <v>16.965415754269927</v>
      </c>
      <c r="L33" s="12">
        <f>'30 yr tmax'!L33+3.5538*'843 norm radn'!L33</f>
        <v>9.1642674756544</v>
      </c>
      <c r="M33" s="12">
        <f>'30 yr tmax'!M33+4.6662*'843 norm radn'!M33</f>
        <v>7.370129325070643</v>
      </c>
      <c r="N33" s="9"/>
    </row>
    <row r="34" spans="1:14" ht="11.25">
      <c r="A34" s="4" t="s">
        <v>34</v>
      </c>
      <c r="B34" s="12">
        <f>'30 yr tmax'!B34+4.4781*'843 norm radn'!B34</f>
        <v>4.641415237541161</v>
      </c>
      <c r="C34" s="12">
        <f>'30 yr tmax'!C34+4.9981*'843 norm radn'!C34</f>
        <v>5.634888853087951</v>
      </c>
      <c r="D34" s="12">
        <f>'30 yr tmax'!D34+5.0642*'843 norm radn'!D34</f>
        <v>7.252692951914061</v>
      </c>
      <c r="E34" s="12">
        <f>'30 yr tmax'!E34+5.5361*'843 norm radn'!E34</f>
        <v>10.258265880775982</v>
      </c>
      <c r="F34" s="12">
        <f>'30 yr tmax'!F34+4.7668*'843 norm radn'!F34</f>
        <v>15.435326973929378</v>
      </c>
      <c r="G34" s="12">
        <f>'30 yr tmax'!G34+5.377*'843 norm radn'!G34</f>
        <v>20.99391128394822</v>
      </c>
      <c r="H34" s="12">
        <f>'30 yr tmax'!H34+5.1011*'843 norm radn'!H34</f>
        <v>24.865410556917713</v>
      </c>
      <c r="I34" s="12">
        <f>'30 yr tmax'!I34+5.5492*'843 norm radn'!I34</f>
        <v>23.952343904466296</v>
      </c>
      <c r="J34" s="12">
        <f>'30 yr tmax'!J34+5.711*'843 norm radn'!J34</f>
        <v>19.310545352239437</v>
      </c>
      <c r="K34" s="12">
        <f>'30 yr tmax'!K34+5.0705*'843 norm radn'!K34</f>
        <v>13.61136130398112</v>
      </c>
      <c r="L34" s="12">
        <f>'30 yr tmax'!L34+3.5538*'843 norm radn'!L34</f>
        <v>6.838042482626429</v>
      </c>
      <c r="M34" s="12">
        <f>'30 yr tmax'!M34+4.6662*'843 norm radn'!M34</f>
        <v>4.979115392756165</v>
      </c>
      <c r="N34" s="9"/>
    </row>
    <row r="35" spans="1:14" ht="11.25">
      <c r="A35" s="4" t="s">
        <v>35</v>
      </c>
      <c r="B35" s="12">
        <f>'30 yr tmax'!B35+4.4781*'843 norm radn'!B35</f>
        <v>5.217241032058023</v>
      </c>
      <c r="C35" s="12">
        <f>'30 yr tmax'!C35+4.9981*'843 norm radn'!C35</f>
        <v>6.5972746550674195</v>
      </c>
      <c r="D35" s="12">
        <f>'30 yr tmax'!D35+5.0642*'843 norm radn'!D35</f>
        <v>8.229816042487588</v>
      </c>
      <c r="E35" s="12">
        <f>'30 yr tmax'!E35+5.5361*'843 norm radn'!E35</f>
        <v>10.952272281615304</v>
      </c>
      <c r="F35" s="12">
        <f>'30 yr tmax'!F35+4.7668*'843 norm radn'!F35</f>
        <v>16.275187917218336</v>
      </c>
      <c r="G35" s="12">
        <f>'30 yr tmax'!G35+5.377*'843 norm radn'!G35</f>
        <v>21.443469320013037</v>
      </c>
      <c r="H35" s="12">
        <f>'30 yr tmax'!H35+5.1011*'843 norm radn'!H35</f>
        <v>25.444722444819366</v>
      </c>
      <c r="I35" s="12">
        <f>'30 yr tmax'!I35+5.5492*'843 norm radn'!I35</f>
        <v>24.543363083888323</v>
      </c>
      <c r="J35" s="12">
        <f>'30 yr tmax'!J35+5.711*'843 norm radn'!J35</f>
        <v>18.679693659124997</v>
      </c>
      <c r="K35" s="12">
        <f>'30 yr tmax'!K35+5.0705*'843 norm radn'!K35</f>
        <v>13.492842407846126</v>
      </c>
      <c r="L35" s="12">
        <f>'30 yr tmax'!L35+3.5538*'843 norm radn'!L35</f>
        <v>7.398875856516954</v>
      </c>
      <c r="M35" s="12">
        <f>'30 yr tmax'!M35+4.6662*'843 norm radn'!M35</f>
        <v>5.673070749075228</v>
      </c>
      <c r="N35" s="9"/>
    </row>
    <row r="36" spans="1:14" ht="11.25">
      <c r="A36" s="4" t="s">
        <v>36</v>
      </c>
      <c r="B36" s="12">
        <f>'30 yr tmax'!B36+4.4781*'843 norm radn'!B36</f>
        <v>4.87841668206265</v>
      </c>
      <c r="C36" s="12">
        <f>'30 yr tmax'!C36+4.9981*'843 norm radn'!C36</f>
        <v>6.961484713490604</v>
      </c>
      <c r="D36" s="12">
        <f>'30 yr tmax'!D36+5.0642*'843 norm radn'!D36</f>
        <v>9.542660017550794</v>
      </c>
      <c r="E36" s="12">
        <f>'30 yr tmax'!E36+5.5361*'843 norm radn'!E36</f>
        <v>13.387344388408902</v>
      </c>
      <c r="F36" s="12">
        <f>'30 yr tmax'!F36+4.7668*'843 norm radn'!F36</f>
        <v>19.04140093282271</v>
      </c>
      <c r="G36" s="12">
        <f>'30 yr tmax'!G36+5.377*'843 norm radn'!G36</f>
        <v>24.31377513272787</v>
      </c>
      <c r="H36" s="12">
        <f>'30 yr tmax'!H36+5.1011*'843 norm radn'!H36</f>
        <v>29.518882058396873</v>
      </c>
      <c r="I36" s="12">
        <f>'30 yr tmax'!I36+5.5492*'843 norm radn'!I36</f>
        <v>27.57343496573784</v>
      </c>
      <c r="J36" s="12">
        <f>'30 yr tmax'!J36+5.711*'843 norm radn'!J36</f>
        <v>22.36648887342762</v>
      </c>
      <c r="K36" s="12">
        <f>'30 yr tmax'!K36+5.0705*'843 norm radn'!K36</f>
        <v>15.226673693310815</v>
      </c>
      <c r="L36" s="12">
        <f>'30 yr tmax'!L36+3.5538*'843 norm radn'!L36</f>
        <v>7.500823407947959</v>
      </c>
      <c r="M36" s="12">
        <f>'30 yr tmax'!M36+4.6662*'843 norm radn'!M36</f>
        <v>5.418874732164603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45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tmin'!B4-0.8343*'1-svf'!B4</f>
        <v>-1.1128384765432222</v>
      </c>
      <c r="C4" s="12">
        <f>'30 yr tmin'!C4-0.9469*'1-svf'!C4</f>
        <v>-0.5030905946920037</v>
      </c>
      <c r="D4" s="12">
        <f>'30 yr tmin'!D4-0.9848*'1-svf'!D4</f>
        <v>0.5287919296718548</v>
      </c>
      <c r="E4" s="12">
        <f>'30 yr tmin'!E4-0.763*'1-svf'!E4</f>
        <v>2.2847656344818903</v>
      </c>
      <c r="F4" s="12">
        <f>'30 yr tmin'!F4-1.1154*'1-svf'!F4</f>
        <v>4.841833585605818</v>
      </c>
      <c r="G4" s="12">
        <f>'30 yr tmin'!G4-1.394*'1-svf'!G4</f>
        <v>7.312147176101206</v>
      </c>
      <c r="H4" s="12">
        <f>'30 yr tmin'!H4-2.443*'1-svf'!H4</f>
        <v>8.98768325335627</v>
      </c>
      <c r="I4" s="12">
        <f>'30 yr tmin'!I4-2.5353*'1-svf'!I4</f>
        <v>8.779964674866273</v>
      </c>
      <c r="J4" s="12">
        <f>'30 yr tmin'!J4-2.4351*'1-svf'!J4</f>
        <v>6.162547249063202</v>
      </c>
      <c r="K4" s="12">
        <f>'30 yr tmin'!K4-1.6224*'1-svf'!K4</f>
        <v>3.123251594442156</v>
      </c>
      <c r="L4" s="12">
        <f>'30 yr tmin'!L4-1.2166*'1-svf'!L4</f>
        <v>0.9380590883922848</v>
      </c>
      <c r="M4" s="12">
        <f>'30 yr tmin'!M4+-0.9694*'843 norm radn'!M4</f>
        <v>-1.2422341745909138</v>
      </c>
      <c r="N4" s="9"/>
    </row>
    <row r="5" spans="1:14" ht="11.25">
      <c r="A5" s="4" t="s">
        <v>5</v>
      </c>
      <c r="B5" s="12">
        <f>'30 yr tmin'!B5-0.8343*'1-svf'!B5</f>
        <v>-1.410002016710115</v>
      </c>
      <c r="C5" s="12">
        <f>'30 yr tmin'!C5-0.9469*'1-svf'!C5</f>
        <v>-0.7195744249556006</v>
      </c>
      <c r="D5" s="12">
        <f>'30 yr tmin'!D5-0.9848*'1-svf'!D5</f>
        <v>0.21558930725986292</v>
      </c>
      <c r="E5" s="12">
        <f>'30 yr tmin'!E5-0.763*'1-svf'!E5</f>
        <v>2.1683663707934175</v>
      </c>
      <c r="F5" s="12">
        <f>'30 yr tmin'!F5-1.1154*'1-svf'!F5</f>
        <v>5.10068053554864</v>
      </c>
      <c r="G5" s="12">
        <f>'30 yr tmin'!G5-1.394*'1-svf'!G5</f>
        <v>7.722127571160235</v>
      </c>
      <c r="H5" s="12">
        <f>'30 yr tmin'!H5-2.443*'1-svf'!H5</f>
        <v>9.265947989993636</v>
      </c>
      <c r="I5" s="12">
        <f>'30 yr tmin'!I5-2.5353*'1-svf'!I5</f>
        <v>9.133797873376654</v>
      </c>
      <c r="J5" s="12">
        <f>'30 yr tmin'!J5-2.4351*'1-svf'!J5</f>
        <v>6.264829058268427</v>
      </c>
      <c r="K5" s="12">
        <f>'30 yr tmin'!K5-1.6224*'1-svf'!K5</f>
        <v>3.286714490445622</v>
      </c>
      <c r="L5" s="12">
        <f>'30 yr tmin'!L5-1.2166*'1-svf'!L5</f>
        <v>0.5756703602255469</v>
      </c>
      <c r="M5" s="12">
        <f>'30 yr tmin'!M5+-0.9694*'843 norm radn'!M5</f>
        <v>-1.2552335382758826</v>
      </c>
      <c r="N5" s="9"/>
    </row>
    <row r="6" spans="1:14" ht="11.25">
      <c r="A6" s="4" t="s">
        <v>6</v>
      </c>
      <c r="B6" s="12">
        <f>'30 yr tmin'!B6-0.8343*'1-svf'!B6</f>
        <v>-1.5468098871206446</v>
      </c>
      <c r="C6" s="12">
        <f>'30 yr tmin'!C6-0.9469*'1-svf'!C6</f>
        <v>-0.861676405516347</v>
      </c>
      <c r="D6" s="12">
        <f>'30 yr tmin'!D6-0.9848*'1-svf'!D6</f>
        <v>-0.7519134187845555</v>
      </c>
      <c r="E6" s="12">
        <f>'30 yr tmin'!E6-0.763*'1-svf'!E6</f>
        <v>1.1051066121346211</v>
      </c>
      <c r="F6" s="12">
        <f>'30 yr tmin'!F6-1.1154*'1-svf'!F6</f>
        <v>3.9866564639681035</v>
      </c>
      <c r="G6" s="12">
        <f>'30 yr tmin'!G6-1.394*'1-svf'!G6</f>
        <v>6.7734147385365935</v>
      </c>
      <c r="H6" s="12">
        <f>'30 yr tmin'!H6-2.443*'1-svf'!H6</f>
        <v>9.190000349041515</v>
      </c>
      <c r="I6" s="12">
        <f>'30 yr tmin'!I6-2.5353*'1-svf'!I6</f>
        <v>9.568251161786348</v>
      </c>
      <c r="J6" s="12">
        <f>'30 yr tmin'!J6-2.4351*'1-svf'!J6</f>
        <v>7.5074997719588605</v>
      </c>
      <c r="K6" s="12">
        <f>'30 yr tmin'!K6-1.6224*'1-svf'!K6</f>
        <v>4.448393168352354</v>
      </c>
      <c r="L6" s="12">
        <f>'30 yr tmin'!L6-1.2166*'1-svf'!L6</f>
        <v>0.09181543769393039</v>
      </c>
      <c r="M6" s="12">
        <f>'30 yr tmin'!M6+-0.9694*'843 norm radn'!M6</f>
        <v>-1.3249207008773949</v>
      </c>
      <c r="N6" s="9"/>
    </row>
    <row r="7" spans="1:14" ht="11.25">
      <c r="A7" s="4" t="s">
        <v>7</v>
      </c>
      <c r="B7" s="12">
        <f>'30 yr tmin'!B7-0.8343*'1-svf'!B7</f>
        <v>-1.957399485894516</v>
      </c>
      <c r="C7" s="12">
        <f>'30 yr tmin'!C7-0.9469*'1-svf'!C7</f>
        <v>-1.1587068087040742</v>
      </c>
      <c r="D7" s="12">
        <f>'30 yr tmin'!D7-0.9848*'1-svf'!D7</f>
        <v>-1.1532969084802498</v>
      </c>
      <c r="E7" s="12">
        <f>'30 yr tmin'!E7-0.763*'1-svf'!E7</f>
        <v>0.660082860927657</v>
      </c>
      <c r="F7" s="12">
        <f>'30 yr tmin'!F7-1.1154*'1-svf'!F7</f>
        <v>2.751578343911219</v>
      </c>
      <c r="G7" s="12">
        <f>'30 yr tmin'!G7-1.394*'1-svf'!G7</f>
        <v>6.249876254552696</v>
      </c>
      <c r="H7" s="12">
        <f>'30 yr tmin'!H7-2.443*'1-svf'!H7</f>
        <v>8.920289502112754</v>
      </c>
      <c r="I7" s="12">
        <f>'30 yr tmin'!I7-2.5353*'1-svf'!I7</f>
        <v>9.704973396235882</v>
      </c>
      <c r="J7" s="12">
        <f>'30 yr tmin'!J7-2.4351*'1-svf'!J7</f>
        <v>7.185102239514476</v>
      </c>
      <c r="K7" s="12">
        <f>'30 yr tmin'!K7-1.6224*'1-svf'!K7</f>
        <v>4.115280509858556</v>
      </c>
      <c r="L7" s="12">
        <f>'30 yr tmin'!L7-1.2166*'1-svf'!L7</f>
        <v>-0.5755275733454764</v>
      </c>
      <c r="M7" s="12">
        <f>'30 yr tmin'!M7+-0.9694*'843 norm radn'!M7</f>
        <v>-1.7523822813959016</v>
      </c>
      <c r="N7" s="9"/>
    </row>
    <row r="8" spans="1:14" ht="11.25">
      <c r="A8" s="4" t="s">
        <v>8</v>
      </c>
      <c r="B8" s="12">
        <f>'30 yr tmin'!B8-0.8343*'1-svf'!B8</f>
        <v>-2.3178126996756467</v>
      </c>
      <c r="C8" s="12">
        <f>'30 yr tmin'!C8-0.9469*'1-svf'!C8</f>
        <v>-1.9137187130586855</v>
      </c>
      <c r="D8" s="12">
        <f>'30 yr tmin'!D8-0.9848*'1-svf'!D8</f>
        <v>-1.8066081952248683</v>
      </c>
      <c r="E8" s="12">
        <f>'30 yr tmin'!E8-0.763*'1-svf'!E8</f>
        <v>-0.060636964596777705</v>
      </c>
      <c r="F8" s="12">
        <f>'30 yr tmin'!F8-1.1154*'1-svf'!F8</f>
        <v>1.8065919118795608</v>
      </c>
      <c r="G8" s="12">
        <f>'30 yr tmin'!G8-1.394*'1-svf'!G8</f>
        <v>5.442723018514885</v>
      </c>
      <c r="H8" s="12">
        <f>'30 yr tmin'!H8-2.443*'1-svf'!H8</f>
        <v>7.923828247434069</v>
      </c>
      <c r="I8" s="12">
        <f>'30 yr tmin'!I8-2.5353*'1-svf'!I8</f>
        <v>8.698969057332633</v>
      </c>
      <c r="J8" s="12">
        <f>'30 yr tmin'!J8-2.4351*'1-svf'!J8</f>
        <v>6.417442315779123</v>
      </c>
      <c r="K8" s="12">
        <f>'30 yr tmin'!K8-1.6224*'1-svf'!K8</f>
        <v>3.221119371778466</v>
      </c>
      <c r="L8" s="12">
        <f>'30 yr tmin'!L8-1.2166*'1-svf'!L8</f>
        <v>-1.2466508256661424</v>
      </c>
      <c r="M8" s="12">
        <f>'30 yr tmin'!M8+-0.9694*'843 norm radn'!M8</f>
        <v>-2.36187207254707</v>
      </c>
      <c r="N8" s="9"/>
    </row>
    <row r="9" spans="1:14" ht="11.25">
      <c r="A9" s="4" t="s">
        <v>9</v>
      </c>
      <c r="B9" s="12">
        <f>'30 yr tmin'!B9-0.8343*'1-svf'!B9</f>
        <v>-1.2038398318869672</v>
      </c>
      <c r="C9" s="12">
        <f>'30 yr tmin'!C9-0.9469*'1-svf'!C9</f>
        <v>-1.1012689589240945</v>
      </c>
      <c r="D9" s="12">
        <f>'30 yr tmin'!D9-0.9848*'1-svf'!D9</f>
        <v>-0.2216127815384198</v>
      </c>
      <c r="E9" s="12">
        <f>'30 yr tmin'!E9-0.763*'1-svf'!E9</f>
        <v>1.2572522358675378</v>
      </c>
      <c r="F9" s="12">
        <f>'30 yr tmin'!F9-1.1154*'1-svf'!F9</f>
        <v>3.911979863526711</v>
      </c>
      <c r="G9" s="12">
        <f>'30 yr tmin'!G9-1.394*'1-svf'!G9</f>
        <v>6.81639500830409</v>
      </c>
      <c r="H9" s="12">
        <f>'30 yr tmin'!H9-2.443*'1-svf'!H9</f>
        <v>9.291971317288628</v>
      </c>
      <c r="I9" s="12">
        <f>'30 yr tmin'!I9-2.5353*'1-svf'!I9</f>
        <v>9.437636031174137</v>
      </c>
      <c r="J9" s="12">
        <f>'30 yr tmin'!J9-2.4351*'1-svf'!J9</f>
        <v>6.9512768313731295</v>
      </c>
      <c r="K9" s="12">
        <f>'30 yr tmin'!K9-1.6224*'1-svf'!K9</f>
        <v>4.052862220826751</v>
      </c>
      <c r="L9" s="12">
        <f>'30 yr tmin'!L9-1.2166*'1-svf'!L9</f>
        <v>0.42721992395361397</v>
      </c>
      <c r="M9" s="12">
        <f>'30 yr tmin'!M9+-0.9694*'843 norm radn'!M9</f>
        <v>-1.5660923384432044</v>
      </c>
      <c r="N9" s="9"/>
    </row>
    <row r="10" spans="1:14" ht="11.25">
      <c r="A10" s="4" t="s">
        <v>10</v>
      </c>
      <c r="B10" s="12">
        <f>'30 yr tmin'!B10-0.8343*'1-svf'!B10</f>
        <v>-0.3816499117922351</v>
      </c>
      <c r="C10" s="12">
        <f>'30 yr tmin'!C10-0.9469*'1-svf'!C10</f>
        <v>0.5346314062153249</v>
      </c>
      <c r="D10" s="12">
        <f>'30 yr tmin'!D10-0.9848*'1-svf'!D10</f>
        <v>1.092673710884538</v>
      </c>
      <c r="E10" s="12">
        <f>'30 yr tmin'!E10-0.763*'1-svf'!E10</f>
        <v>2.7578179052000986</v>
      </c>
      <c r="F10" s="12">
        <f>'30 yr tmin'!F10-1.1154*'1-svf'!F10</f>
        <v>5.533738830397891</v>
      </c>
      <c r="G10" s="12">
        <f>'30 yr tmin'!G10-1.394*'1-svf'!G10</f>
        <v>8.367789377513157</v>
      </c>
      <c r="H10" s="12">
        <f>'30 yr tmin'!H10-2.443*'1-svf'!H10</f>
        <v>10.10103841707424</v>
      </c>
      <c r="I10" s="12">
        <f>'30 yr tmin'!I10-2.5353*'1-svf'!I10</f>
        <v>9.922691585081497</v>
      </c>
      <c r="J10" s="12">
        <f>'30 yr tmin'!J10-2.4351*'1-svf'!J10</f>
        <v>7.314609743917611</v>
      </c>
      <c r="K10" s="12">
        <f>'30 yr tmin'!K10-1.6224*'1-svf'!K10</f>
        <v>4.865085130893357</v>
      </c>
      <c r="L10" s="12">
        <f>'30 yr tmin'!L10-1.2166*'1-svf'!L10</f>
        <v>1.516345935330913</v>
      </c>
      <c r="M10" s="12">
        <f>'30 yr tmin'!M10+-0.9694*'843 norm radn'!M10</f>
        <v>-0.369334692681041</v>
      </c>
      <c r="N10" s="9"/>
    </row>
    <row r="11" spans="1:14" ht="11.25">
      <c r="A11" s="4" t="s">
        <v>11</v>
      </c>
      <c r="B11" s="12">
        <f>'30 yr tmin'!B11-0.8343*'1-svf'!B11</f>
        <v>-1.1530042765011723</v>
      </c>
      <c r="C11" s="12">
        <f>'30 yr tmin'!C11-0.9469*'1-svf'!C11</f>
        <v>-0.6646079324034626</v>
      </c>
      <c r="D11" s="12">
        <f>'30 yr tmin'!D11-0.9848*'1-svf'!D11</f>
        <v>0.28707469931341645</v>
      </c>
      <c r="E11" s="12">
        <f>'30 yr tmin'!E11-0.763*'1-svf'!E11</f>
        <v>2.0013348880433472</v>
      </c>
      <c r="F11" s="12">
        <f>'30 yr tmin'!F11-1.1154*'1-svf'!F11</f>
        <v>4.65140735879331</v>
      </c>
      <c r="G11" s="12">
        <f>'30 yr tmin'!G11-1.394*'1-svf'!G11</f>
        <v>7.351178792687229</v>
      </c>
      <c r="H11" s="12">
        <f>'30 yr tmin'!H11-2.443*'1-svf'!H11</f>
        <v>8.897030026509908</v>
      </c>
      <c r="I11" s="12">
        <f>'30 yr tmin'!I11-2.5353*'1-svf'!I11</f>
        <v>8.651887327410325</v>
      </c>
      <c r="J11" s="12">
        <f>'30 yr tmin'!J11-2.4351*'1-svf'!J11</f>
        <v>5.747046578251121</v>
      </c>
      <c r="K11" s="12">
        <f>'30 yr tmin'!K11-1.6224*'1-svf'!K11</f>
        <v>3.0885109408481197</v>
      </c>
      <c r="L11" s="12">
        <f>'30 yr tmin'!L11-1.2166*'1-svf'!L11</f>
        <v>0.789140840344051</v>
      </c>
      <c r="M11" s="12">
        <f>'30 yr tmin'!M11+-0.9694*'843 norm radn'!M11</f>
        <v>-0.9482676512530372</v>
      </c>
      <c r="N11" s="9"/>
    </row>
    <row r="12" spans="1:14" ht="11.25">
      <c r="A12" s="4" t="s">
        <v>12</v>
      </c>
      <c r="B12" s="12">
        <f>'30 yr tmin'!B12-0.8343*'1-svf'!B12</f>
        <v>-0.994289811010004</v>
      </c>
      <c r="C12" s="12">
        <f>'30 yr tmin'!C12-0.9469*'1-svf'!C12</f>
        <v>-0.506368705698468</v>
      </c>
      <c r="D12" s="12">
        <f>'30 yr tmin'!D12-0.9848*'1-svf'!D12</f>
        <v>0.1501127767768048</v>
      </c>
      <c r="E12" s="12">
        <f>'30 yr tmin'!E12-0.763*'1-svf'!E12</f>
        <v>1.6763439816676469</v>
      </c>
      <c r="F12" s="12">
        <f>'30 yr tmin'!F12-1.1154*'1-svf'!F12</f>
        <v>4.5937412464339715</v>
      </c>
      <c r="G12" s="12">
        <f>'30 yr tmin'!G12-1.394*'1-svf'!G12</f>
        <v>7.313947511157703</v>
      </c>
      <c r="H12" s="12">
        <f>'30 yr tmin'!H12-2.443*'1-svf'!H12</f>
        <v>9.753508942601705</v>
      </c>
      <c r="I12" s="12">
        <f>'30 yr tmin'!I12-2.5353*'1-svf'!I12</f>
        <v>10.227154974690613</v>
      </c>
      <c r="J12" s="12">
        <f>'30 yr tmin'!J12-2.4351*'1-svf'!J12</f>
        <v>7.981645820659633</v>
      </c>
      <c r="K12" s="12">
        <f>'30 yr tmin'!K12-1.6224*'1-svf'!K12</f>
        <v>4.831343408010663</v>
      </c>
      <c r="L12" s="12">
        <f>'30 yr tmin'!L12-1.2166*'1-svf'!L12</f>
        <v>0.9355104917258561</v>
      </c>
      <c r="M12" s="12">
        <f>'30 yr tmin'!M12+-0.9694*'843 norm radn'!M12</f>
        <v>-1.259473037534665</v>
      </c>
      <c r="N12" s="9"/>
    </row>
    <row r="13" spans="1:14" ht="11.25">
      <c r="A13" s="4" t="s">
        <v>13</v>
      </c>
      <c r="B13" s="12">
        <f>'30 yr tmin'!B13-0.8343*'1-svf'!B13</f>
        <v>-2.8545046479078438</v>
      </c>
      <c r="C13" s="12">
        <f>'30 yr tmin'!C13-0.9469*'1-svf'!C13</f>
        <v>-2.5643248455376053</v>
      </c>
      <c r="D13" s="12">
        <f>'30 yr tmin'!D13-0.9848*'1-svf'!D13</f>
        <v>-2.109890590224627</v>
      </c>
      <c r="E13" s="12">
        <f>'30 yr tmin'!E13-0.763*'1-svf'!E13</f>
        <v>-0.5092279287794526</v>
      </c>
      <c r="F13" s="12">
        <f>'30 yr tmin'!F13-1.1154*'1-svf'!F13</f>
        <v>1.6731478589701547</v>
      </c>
      <c r="G13" s="12">
        <f>'30 yr tmin'!G13-1.394*'1-svf'!G13</f>
        <v>4.8749159542915885</v>
      </c>
      <c r="H13" s="12">
        <f>'30 yr tmin'!H13-2.443*'1-svf'!H13</f>
        <v>7.852373305893678</v>
      </c>
      <c r="I13" s="12">
        <f>'30 yr tmin'!I13-2.5353*'1-svf'!I13</f>
        <v>8.34164632414744</v>
      </c>
      <c r="J13" s="12">
        <f>'30 yr tmin'!J13-2.4351*'1-svf'!J13</f>
        <v>6.014101933707921</v>
      </c>
      <c r="K13" s="12">
        <f>'30 yr tmin'!K13-1.6224*'1-svf'!K13</f>
        <v>2.7951986640521786</v>
      </c>
      <c r="L13" s="12">
        <f>'30 yr tmin'!L13-1.2166*'1-svf'!L13</f>
        <v>-1.5105459112990545</v>
      </c>
      <c r="M13" s="12">
        <f>'30 yr tmin'!M13+-0.9694*'843 norm radn'!M13</f>
        <v>-2.886256602034713</v>
      </c>
      <c r="N13" s="9"/>
    </row>
    <row r="14" spans="1:14" ht="11.25">
      <c r="A14" s="4" t="s">
        <v>14</v>
      </c>
      <c r="B14" s="12">
        <f>'30 yr tmin'!B14-0.8343*'1-svf'!B14</f>
        <v>-1.3761351431413684</v>
      </c>
      <c r="C14" s="12">
        <f>'30 yr tmin'!C14-0.9469*'1-svf'!C14</f>
        <v>-0.5836429122032789</v>
      </c>
      <c r="D14" s="12">
        <f>'30 yr tmin'!D14-0.9848*'1-svf'!D14</f>
        <v>0.07804650368590116</v>
      </c>
      <c r="E14" s="12">
        <f>'30 yr tmin'!E14-0.763*'1-svf'!E14</f>
        <v>1.9108748655880394</v>
      </c>
      <c r="F14" s="12">
        <f>'30 yr tmin'!F14-1.1154*'1-svf'!F14</f>
        <v>4.4125461677548525</v>
      </c>
      <c r="G14" s="12">
        <f>'30 yr tmin'!G14-1.394*'1-svf'!G14</f>
        <v>7.236110192166891</v>
      </c>
      <c r="H14" s="12">
        <f>'30 yr tmin'!H14-2.443*'1-svf'!H14</f>
        <v>9.58823212646255</v>
      </c>
      <c r="I14" s="12">
        <f>'30 yr tmin'!I14-2.5353*'1-svf'!I14</f>
        <v>9.873160454819288</v>
      </c>
      <c r="J14" s="12">
        <f>'30 yr tmin'!J14-2.4351*'1-svf'!J14</f>
        <v>7.498494310713747</v>
      </c>
      <c r="K14" s="12">
        <f>'30 yr tmin'!K14-1.6224*'1-svf'!K14</f>
        <v>4.677448774484964</v>
      </c>
      <c r="L14" s="12">
        <f>'30 yr tmin'!L14-1.2166*'1-svf'!L14</f>
        <v>0.6644994748145756</v>
      </c>
      <c r="M14" s="12">
        <f>'30 yr tmin'!M14+-0.9694*'843 norm radn'!M14</f>
        <v>-1.0558738028044183</v>
      </c>
      <c r="N14" s="9"/>
    </row>
    <row r="15" spans="1:14" ht="11.25">
      <c r="A15" s="4" t="s">
        <v>15</v>
      </c>
      <c r="B15" s="12">
        <f>'30 yr tmin'!B15-0.8343*'1-svf'!B15</f>
        <v>-1.246526761749592</v>
      </c>
      <c r="C15" s="12">
        <f>'30 yr tmin'!C15-0.9469*'1-svf'!C15</f>
        <v>-0.1581084879487069</v>
      </c>
      <c r="D15" s="12">
        <f>'30 yr tmin'!D15-0.9848*'1-svf'!D15</f>
        <v>0.7007818924311481</v>
      </c>
      <c r="E15" s="12">
        <f>'30 yr tmin'!E15-0.763*'1-svf'!E15</f>
        <v>2.610410395101876</v>
      </c>
      <c r="F15" s="12">
        <f>'30 yr tmin'!F15-1.1154*'1-svf'!F15</f>
        <v>4.9095385612262525</v>
      </c>
      <c r="G15" s="12">
        <f>'30 yr tmin'!G15-1.394*'1-svf'!G15</f>
        <v>7.629892892325538</v>
      </c>
      <c r="H15" s="12">
        <f>'30 yr tmin'!H15-2.443*'1-svf'!H15</f>
        <v>8.766674013035672</v>
      </c>
      <c r="I15" s="12">
        <f>'30 yr tmin'!I15-2.5353*'1-svf'!I15</f>
        <v>8.739333759163824</v>
      </c>
      <c r="J15" s="12">
        <f>'30 yr tmin'!J15-2.4351*'1-svf'!J15</f>
        <v>6.0799309271616595</v>
      </c>
      <c r="K15" s="12">
        <f>'30 yr tmin'!K15-1.6224*'1-svf'!K15</f>
        <v>3.311253286794341</v>
      </c>
      <c r="L15" s="12">
        <f>'30 yr tmin'!L15-1.2166*'1-svf'!L15</f>
        <v>0.8975427288253082</v>
      </c>
      <c r="M15" s="12">
        <f>'30 yr tmin'!M15+-0.9694*'843 norm radn'!M15</f>
        <v>-0.8031904667383135</v>
      </c>
      <c r="N15" s="9"/>
    </row>
    <row r="16" spans="1:14" ht="11.25">
      <c r="A16" s="4" t="s">
        <v>16</v>
      </c>
      <c r="B16" s="12">
        <f>'30 yr tmin'!B16-0.8343*'1-svf'!B16</f>
        <v>-0.7656818846535359</v>
      </c>
      <c r="C16" s="12">
        <f>'30 yr tmin'!C16-0.9469*'1-svf'!C16</f>
        <v>-0.06074855938591084</v>
      </c>
      <c r="D16" s="12">
        <f>'30 yr tmin'!D16-0.9848*'1-svf'!D16</f>
        <v>0.7075212721496303</v>
      </c>
      <c r="E16" s="12">
        <f>'30 yr tmin'!E16-0.763*'1-svf'!E16</f>
        <v>2.404518362036577</v>
      </c>
      <c r="F16" s="12">
        <f>'30 yr tmin'!F16-1.1154*'1-svf'!F16</f>
        <v>4.96737167870379</v>
      </c>
      <c r="G16" s="12">
        <f>'30 yr tmin'!G16-1.394*'1-svf'!G16</f>
        <v>7.7735343441226625</v>
      </c>
      <c r="H16" s="12">
        <f>'30 yr tmin'!H16-2.443*'1-svf'!H16</f>
        <v>9.470951246296465</v>
      </c>
      <c r="I16" s="12">
        <f>'30 yr tmin'!I16-2.5353*'1-svf'!I16</f>
        <v>9.455262212438427</v>
      </c>
      <c r="J16" s="12">
        <f>'30 yr tmin'!J16-2.4351*'1-svf'!J16</f>
        <v>7.089223676433363</v>
      </c>
      <c r="K16" s="12">
        <f>'30 yr tmin'!K16-1.6224*'1-svf'!K16</f>
        <v>4.232048694734756</v>
      </c>
      <c r="L16" s="12">
        <f>'30 yr tmin'!L16-1.2166*'1-svf'!L16</f>
        <v>1.2937592079191667</v>
      </c>
      <c r="M16" s="12">
        <f>'30 yr tmin'!M16+-0.9694*'843 norm radn'!M16</f>
        <v>-0.6244059423158774</v>
      </c>
      <c r="N16" s="9"/>
    </row>
    <row r="17" spans="1:14" ht="11.25">
      <c r="A17" s="4" t="s">
        <v>17</v>
      </c>
      <c r="B17" s="12">
        <f>'30 yr tmin'!B17-0.8343*'1-svf'!B17</f>
        <v>-1.887045307322289</v>
      </c>
      <c r="C17" s="12">
        <f>'30 yr tmin'!C17-0.9469*'1-svf'!C17</f>
        <v>-1.7982458715448597</v>
      </c>
      <c r="D17" s="12">
        <f>'30 yr tmin'!D17-0.9848*'1-svf'!D17</f>
        <v>-1.1333100775511562</v>
      </c>
      <c r="E17" s="12">
        <f>'30 yr tmin'!E17-0.763*'1-svf'!E17</f>
        <v>0.2933475834974484</v>
      </c>
      <c r="F17" s="12">
        <f>'30 yr tmin'!F17-1.1154*'1-svf'!F17</f>
        <v>2.7922194768144855</v>
      </c>
      <c r="G17" s="12">
        <f>'30 yr tmin'!G17-1.394*'1-svf'!G17</f>
        <v>5.545911379293462</v>
      </c>
      <c r="H17" s="12">
        <f>'30 yr tmin'!H17-2.443*'1-svf'!H17</f>
        <v>7.7090806984595055</v>
      </c>
      <c r="I17" s="12">
        <f>'30 yr tmin'!I17-2.5353*'1-svf'!I17</f>
        <v>7.719795989013868</v>
      </c>
      <c r="J17" s="12">
        <f>'30 yr tmin'!J17-2.4351*'1-svf'!J17</f>
        <v>5.44556228627126</v>
      </c>
      <c r="K17" s="12">
        <f>'30 yr tmin'!K17-1.6224*'1-svf'!K17</f>
        <v>2.9589022247880488</v>
      </c>
      <c r="L17" s="12">
        <f>'30 yr tmin'!L17-1.2166*'1-svf'!L17</f>
        <v>-0.3542276384354046</v>
      </c>
      <c r="M17" s="12">
        <f>'30 yr tmin'!M17+-0.9694*'843 norm radn'!M17</f>
        <v>-1.9690225756558537</v>
      </c>
      <c r="N17" s="9"/>
    </row>
    <row r="18" spans="1:14" ht="11.25">
      <c r="A18" s="4" t="s">
        <v>18</v>
      </c>
      <c r="B18" s="12">
        <f>'30 yr tmin'!B18-0.8343*'1-svf'!B18</f>
        <v>-0.2847734804791987</v>
      </c>
      <c r="C18" s="12">
        <f>'30 yr tmin'!C18-0.9469*'1-svf'!C18</f>
        <v>0.51093721818107</v>
      </c>
      <c r="D18" s="12">
        <f>'30 yr tmin'!D18-0.9848*'1-svf'!D18</f>
        <v>0.8866325933705196</v>
      </c>
      <c r="E18" s="12">
        <f>'30 yr tmin'!E18-0.763*'1-svf'!E18</f>
        <v>2.384108828616527</v>
      </c>
      <c r="F18" s="12">
        <f>'30 yr tmin'!F18-1.1154*'1-svf'!F18</f>
        <v>5.048229187848734</v>
      </c>
      <c r="G18" s="12">
        <f>'30 yr tmin'!G18-1.394*'1-svf'!G18</f>
        <v>8.284768833873374</v>
      </c>
      <c r="H18" s="12">
        <f>'30 yr tmin'!H18-2.443*'1-svf'!H18</f>
        <v>10.632088802355028</v>
      </c>
      <c r="I18" s="12">
        <f>'30 yr tmin'!I18-2.5353*'1-svf'!I18</f>
        <v>10.475253049517933</v>
      </c>
      <c r="J18" s="12">
        <f>'30 yr tmin'!J18-2.4351*'1-svf'!J18</f>
        <v>8.314202998727279</v>
      </c>
      <c r="K18" s="12">
        <f>'30 yr tmin'!K18-1.6224*'1-svf'!K18</f>
        <v>5.053133524934711</v>
      </c>
      <c r="L18" s="12">
        <f>'30 yr tmin'!L18-1.2166*'1-svf'!L18</f>
        <v>1.2857768762987891</v>
      </c>
      <c r="M18" s="12">
        <f>'30 yr tmin'!M18+-0.9694*'843 norm radn'!M18</f>
        <v>-0.4315058811549526</v>
      </c>
      <c r="N18" s="9"/>
    </row>
    <row r="19" spans="1:14" ht="11.25">
      <c r="A19" s="4" t="s">
        <v>19</v>
      </c>
      <c r="B19" s="12">
        <f>'30 yr tmin'!B19-0.8343*'1-svf'!B19</f>
        <v>-0.06084362100853352</v>
      </c>
      <c r="C19" s="12">
        <f>'30 yr tmin'!C19-0.9469*'1-svf'!C19</f>
        <v>0.7095688688360586</v>
      </c>
      <c r="D19" s="12">
        <f>'30 yr tmin'!D19-0.9848*'1-svf'!D19</f>
        <v>1.0985867326593892</v>
      </c>
      <c r="E19" s="12">
        <f>'30 yr tmin'!E19-0.763*'1-svf'!E19</f>
        <v>2.7972496207364226</v>
      </c>
      <c r="F19" s="12">
        <f>'30 yr tmin'!F19-1.1154*'1-svf'!F19</f>
        <v>5.776937970932863</v>
      </c>
      <c r="G19" s="12">
        <f>'30 yr tmin'!G19-1.394*'1-svf'!G19</f>
        <v>8.819212191232939</v>
      </c>
      <c r="H19" s="12">
        <f>'30 yr tmin'!H19-2.443*'1-svf'!H19</f>
        <v>11.455705391013185</v>
      </c>
      <c r="I19" s="12">
        <f>'30 yr tmin'!I19-2.5353*'1-svf'!I19</f>
        <v>11.82538391836987</v>
      </c>
      <c r="J19" s="12">
        <f>'30 yr tmin'!J19-2.4351*'1-svf'!J19</f>
        <v>9.518558949286923</v>
      </c>
      <c r="K19" s="12">
        <f>'30 yr tmin'!K19-1.6224*'1-svf'!K19</f>
        <v>6.0110319089469195</v>
      </c>
      <c r="L19" s="12">
        <f>'30 yr tmin'!L19-1.2166*'1-svf'!L19</f>
        <v>1.8966881515738794</v>
      </c>
      <c r="M19" s="12">
        <f>'30 yr tmin'!M19+-0.9694*'843 norm radn'!M19</f>
        <v>-0.35844783194254937</v>
      </c>
      <c r="N19" s="9"/>
    </row>
    <row r="20" spans="1:14" ht="11.25">
      <c r="A20" s="4" t="s">
        <v>20</v>
      </c>
      <c r="B20" s="12">
        <f>'30 yr tmin'!B20-0.8343*'1-svf'!B20</f>
        <v>-0.9710015526881035</v>
      </c>
      <c r="C20" s="12">
        <f>'30 yr tmin'!C20-0.9469*'1-svf'!C20</f>
        <v>-0.3828882908369071</v>
      </c>
      <c r="D20" s="12">
        <f>'30 yr tmin'!D20-0.9848*'1-svf'!D20</f>
        <v>0.7715003045927895</v>
      </c>
      <c r="E20" s="12">
        <f>'30 yr tmin'!E20-0.763*'1-svf'!E20</f>
        <v>2.4893480681185425</v>
      </c>
      <c r="F20" s="12">
        <f>'30 yr tmin'!F20-1.1154*'1-svf'!F20</f>
        <v>5.494736743393721</v>
      </c>
      <c r="G20" s="12">
        <f>'30 yr tmin'!G20-1.394*'1-svf'!G20</f>
        <v>7.932701397143504</v>
      </c>
      <c r="H20" s="12">
        <f>'30 yr tmin'!H20-2.443*'1-svf'!H20</f>
        <v>9.478924913876568</v>
      </c>
      <c r="I20" s="12">
        <f>'30 yr tmin'!I20-2.5353*'1-svf'!I20</f>
        <v>9.21481340615259</v>
      </c>
      <c r="J20" s="12">
        <f>'30 yr tmin'!J20-2.4351*'1-svf'!J20</f>
        <v>6.315233572617414</v>
      </c>
      <c r="K20" s="12">
        <f>'30 yr tmin'!K20-1.6224*'1-svf'!K20</f>
        <v>3.364935125539829</v>
      </c>
      <c r="L20" s="12">
        <f>'30 yr tmin'!L20-1.2166*'1-svf'!L20</f>
        <v>1.2656944474690974</v>
      </c>
      <c r="M20" s="12">
        <f>'30 yr tmin'!M20+-0.9694*'843 norm radn'!M20</f>
        <v>-0.6993948280450439</v>
      </c>
      <c r="N20" s="9"/>
    </row>
    <row r="21" spans="1:14" ht="11.25">
      <c r="A21" s="4" t="s">
        <v>21</v>
      </c>
      <c r="B21" s="12">
        <f>'30 yr tmin'!B21-0.8343*'1-svf'!B21</f>
        <v>-0.49336030574669215</v>
      </c>
      <c r="C21" s="12">
        <f>'30 yr tmin'!C21-0.9469*'1-svf'!C21</f>
        <v>0.09713144736590884</v>
      </c>
      <c r="D21" s="12">
        <f>'30 yr tmin'!D21-0.9848*'1-svf'!D21</f>
        <v>0.5893458237176638</v>
      </c>
      <c r="E21" s="12">
        <f>'30 yr tmin'!E21-0.763*'1-svf'!E21</f>
        <v>2.408227987559459</v>
      </c>
      <c r="F21" s="12">
        <f>'30 yr tmin'!F21-1.1154*'1-svf'!F21</f>
        <v>4.844000665577777</v>
      </c>
      <c r="G21" s="12">
        <f>'30 yr tmin'!G21-1.394*'1-svf'!G21</f>
        <v>7.750215508673919</v>
      </c>
      <c r="H21" s="12">
        <f>'30 yr tmin'!H21-2.443*'1-svf'!H21</f>
        <v>9.633154856832903</v>
      </c>
      <c r="I21" s="12">
        <f>'30 yr tmin'!I21-2.5353*'1-svf'!I21</f>
        <v>9.809722848764029</v>
      </c>
      <c r="J21" s="12">
        <f>'30 yr tmin'!J21-2.4351*'1-svf'!J21</f>
        <v>7.812700917487404</v>
      </c>
      <c r="K21" s="12">
        <f>'30 yr tmin'!K21-1.6224*'1-svf'!K21</f>
        <v>4.701622471602444</v>
      </c>
      <c r="L21" s="12">
        <f>'30 yr tmin'!L21-1.2166*'1-svf'!L21</f>
        <v>1.0400281010812928</v>
      </c>
      <c r="M21" s="12">
        <f>'30 yr tmin'!M21+-0.9694*'843 norm radn'!M21</f>
        <v>-0.7492794245741131</v>
      </c>
      <c r="N21" s="9"/>
    </row>
    <row r="22" spans="1:14" ht="11.25">
      <c r="A22" s="4" t="s">
        <v>22</v>
      </c>
      <c r="B22" s="12">
        <f>'30 yr tmin'!B22-0.8343*'1-svf'!B22</f>
        <v>-1.14877485556283</v>
      </c>
      <c r="C22" s="12">
        <f>'30 yr tmin'!C22-0.9469*'1-svf'!C22</f>
        <v>-0.7601508901202454</v>
      </c>
      <c r="D22" s="12">
        <f>'30 yr tmin'!D22-0.9848*'1-svf'!D22</f>
        <v>-0.49554998183928545</v>
      </c>
      <c r="E22" s="12">
        <f>'30 yr tmin'!E22-0.763*'1-svf'!E22</f>
        <v>1.226794064000619</v>
      </c>
      <c r="F22" s="12">
        <f>'30 yr tmin'!F22-1.1154*'1-svf'!F22</f>
        <v>3.526268653408695</v>
      </c>
      <c r="G22" s="12">
        <f>'30 yr tmin'!G22-1.394*'1-svf'!G22</f>
        <v>6.47097752839176</v>
      </c>
      <c r="H22" s="12">
        <f>'30 yr tmin'!H22-2.443*'1-svf'!H22</f>
        <v>9.14365321879135</v>
      </c>
      <c r="I22" s="12">
        <f>'30 yr tmin'!I22-2.5353*'1-svf'!I22</f>
        <v>9.58932143269486</v>
      </c>
      <c r="J22" s="12">
        <f>'30 yr tmin'!J22-2.4351*'1-svf'!J22</f>
        <v>7.54638772025158</v>
      </c>
      <c r="K22" s="12">
        <f>'30 yr tmin'!K22-1.6224*'1-svf'!K22</f>
        <v>4.118732071910037</v>
      </c>
      <c r="L22" s="12">
        <f>'30 yr tmin'!L22-1.2166*'1-svf'!L22</f>
        <v>0.09496846228658384</v>
      </c>
      <c r="M22" s="12">
        <f>'30 yr tmin'!M22+-0.9694*'843 norm radn'!M22</f>
        <v>-1.4152604949008578</v>
      </c>
      <c r="N22" s="9"/>
    </row>
    <row r="23" spans="1:14" ht="11.25">
      <c r="A23" s="4" t="s">
        <v>23</v>
      </c>
      <c r="B23" s="12">
        <f>'30 yr tmin'!B23-0.8343*'1-svf'!B23</f>
        <v>-0.950859201232473</v>
      </c>
      <c r="C23" s="12">
        <f>'30 yr tmin'!C23-0.9469*'1-svf'!C23</f>
        <v>-0.5506551350711537</v>
      </c>
      <c r="D23" s="12">
        <f>'30 yr tmin'!D23-0.9848*'1-svf'!D23</f>
        <v>-0.2604576167766022</v>
      </c>
      <c r="E23" s="12">
        <f>'30 yr tmin'!E23-0.763*'1-svf'!E23</f>
        <v>1.3672767440878566</v>
      </c>
      <c r="F23" s="12">
        <f>'30 yr tmin'!F23-1.1154*'1-svf'!F23</f>
        <v>3.6634176774641376</v>
      </c>
      <c r="G23" s="12">
        <f>'30 yr tmin'!G23-1.394*'1-svf'!G23</f>
        <v>6.509233479574964</v>
      </c>
      <c r="H23" s="12">
        <f>'30 yr tmin'!H23-2.443*'1-svf'!H23</f>
        <v>8.420310287342767</v>
      </c>
      <c r="I23" s="12">
        <f>'30 yr tmin'!I23-2.5353*'1-svf'!I23</f>
        <v>8.702949204616926</v>
      </c>
      <c r="J23" s="12">
        <f>'30 yr tmin'!J23-2.4351*'1-svf'!J23</f>
        <v>6.913061775370456</v>
      </c>
      <c r="K23" s="12">
        <f>'30 yr tmin'!K23-1.6224*'1-svf'!K23</f>
        <v>4.083127837552656</v>
      </c>
      <c r="L23" s="12">
        <f>'30 yr tmin'!L23-1.2166*'1-svf'!L23</f>
        <v>0.4062197981140525</v>
      </c>
      <c r="M23" s="12">
        <f>'30 yr tmin'!M23+-0.9694*'843 norm radn'!M23</f>
        <v>-1.194387229923187</v>
      </c>
      <c r="N23" s="9"/>
    </row>
    <row r="24" spans="1:14" ht="11.25">
      <c r="A24" s="4" t="s">
        <v>24</v>
      </c>
      <c r="B24" s="12">
        <f>'30 yr tmin'!B24-0.8343*'1-svf'!B24</f>
        <v>-1.222083495522003</v>
      </c>
      <c r="C24" s="12">
        <f>'30 yr tmin'!C24-0.9469*'1-svf'!C24</f>
        <v>-0.6058134279457188</v>
      </c>
      <c r="D24" s="12">
        <f>'30 yr tmin'!D24-0.9848*'1-svf'!D24</f>
        <v>0.28818774597861985</v>
      </c>
      <c r="E24" s="12">
        <f>'30 yr tmin'!E24-0.763*'1-svf'!E24</f>
        <v>2.0544864839036907</v>
      </c>
      <c r="F24" s="12">
        <f>'30 yr tmin'!F24-1.1154*'1-svf'!F24</f>
        <v>4.45380811539096</v>
      </c>
      <c r="G24" s="12">
        <f>'30 yr tmin'!G24-1.394*'1-svf'!G24</f>
        <v>7.3917270982601195</v>
      </c>
      <c r="H24" s="12">
        <f>'30 yr tmin'!H24-2.443*'1-svf'!H24</f>
        <v>8.982519910661866</v>
      </c>
      <c r="I24" s="12">
        <f>'30 yr tmin'!I24-2.5353*'1-svf'!I24</f>
        <v>9.054871768197867</v>
      </c>
      <c r="J24" s="12">
        <f>'30 yr tmin'!J24-2.4351*'1-svf'!J24</f>
        <v>6.8546584400962125</v>
      </c>
      <c r="K24" s="12">
        <f>'30 yr tmin'!K24-1.6224*'1-svf'!K24</f>
        <v>4.068648019208579</v>
      </c>
      <c r="L24" s="12">
        <f>'30 yr tmin'!L24-1.2166*'1-svf'!L24</f>
        <v>0.8645135051128507</v>
      </c>
      <c r="M24" s="12">
        <f>'30 yr tmin'!M24+-0.9694*'843 norm radn'!M24</f>
        <v>-0.9548795150483348</v>
      </c>
      <c r="N24" s="9"/>
    </row>
    <row r="25" spans="1:14" ht="11.25">
      <c r="A25" s="4" t="s">
        <v>25</v>
      </c>
      <c r="B25" s="12">
        <f>'30 yr tmin'!B25-0.8343*'1-svf'!B25</f>
        <v>-1.220443682317746</v>
      </c>
      <c r="C25" s="12">
        <f>'30 yr tmin'!C25-0.9469*'1-svf'!C25</f>
        <v>-0.3021076482787538</v>
      </c>
      <c r="D25" s="12">
        <f>'30 yr tmin'!D25-0.9848*'1-svf'!D25</f>
        <v>0.42040299104293233</v>
      </c>
      <c r="E25" s="12">
        <f>'30 yr tmin'!E25-0.763*'1-svf'!E25</f>
        <v>2.105606522913268</v>
      </c>
      <c r="F25" s="12">
        <f>'30 yr tmin'!F25-1.1154*'1-svf'!F25</f>
        <v>4.979464682473404</v>
      </c>
      <c r="G25" s="12">
        <f>'30 yr tmin'!G25-1.394*'1-svf'!G25</f>
        <v>7.398107105824233</v>
      </c>
      <c r="H25" s="12">
        <f>'30 yr tmin'!H25-2.443*'1-svf'!H25</f>
        <v>8.488871999228067</v>
      </c>
      <c r="I25" s="12">
        <f>'30 yr tmin'!I25-2.5353*'1-svf'!I25</f>
        <v>8.714418267111439</v>
      </c>
      <c r="J25" s="12">
        <f>'30 yr tmin'!J25-2.4351*'1-svf'!J25</f>
        <v>5.933860697334825</v>
      </c>
      <c r="K25" s="12">
        <f>'30 yr tmin'!K25-1.6224*'1-svf'!K25</f>
        <v>3.316062124974068</v>
      </c>
      <c r="L25" s="12">
        <f>'30 yr tmin'!L25-1.2166*'1-svf'!L25</f>
        <v>0.7692425649614005</v>
      </c>
      <c r="M25" s="12">
        <f>'30 yr tmin'!M25+-0.9694*'843 norm radn'!M25</f>
        <v>-1.3234930365674713</v>
      </c>
      <c r="N25" s="9"/>
    </row>
    <row r="26" spans="1:14" ht="11.25">
      <c r="A26" s="4" t="s">
        <v>26</v>
      </c>
      <c r="B26" s="12">
        <f>'30 yr tmin'!B26-0.8343*'1-svf'!B26</f>
        <v>-0.6758625768603729</v>
      </c>
      <c r="C26" s="12">
        <f>'30 yr tmin'!C26-0.9469*'1-svf'!C26</f>
        <v>-0.09630106658223814</v>
      </c>
      <c r="D26" s="12">
        <f>'30 yr tmin'!D26-0.9848*'1-svf'!D26</f>
        <v>1.0618005872419127</v>
      </c>
      <c r="E26" s="12">
        <f>'30 yr tmin'!E26-0.763*'1-svf'!E26</f>
        <v>2.5488114043190855</v>
      </c>
      <c r="F26" s="12">
        <f>'30 yr tmin'!F26-1.1154*'1-svf'!F26</f>
        <v>5.016064959942242</v>
      </c>
      <c r="G26" s="12">
        <f>'30 yr tmin'!G26-1.394*'1-svf'!G26</f>
        <v>7.551191267806144</v>
      </c>
      <c r="H26" s="12">
        <f>'30 yr tmin'!H26-2.443*'1-svf'!H26</f>
        <v>9.487047810286612</v>
      </c>
      <c r="I26" s="12">
        <f>'30 yr tmin'!I26-2.5353*'1-svf'!I26</f>
        <v>9.7679812102084</v>
      </c>
      <c r="J26" s="12">
        <f>'30 yr tmin'!J26-2.4351*'1-svf'!J26</f>
        <v>7.196058648976898</v>
      </c>
      <c r="K26" s="12">
        <f>'30 yr tmin'!K26-1.6224*'1-svf'!K26</f>
        <v>4.066704651828685</v>
      </c>
      <c r="L26" s="12">
        <f>'30 yr tmin'!L26-1.2166*'1-svf'!L26</f>
        <v>1.4903060820592169</v>
      </c>
      <c r="M26" s="12">
        <f>'30 yr tmin'!M26+-0.9694*'843 norm radn'!M26</f>
        <v>-0.7220291980032487</v>
      </c>
      <c r="N26" s="9"/>
    </row>
    <row r="27" spans="1:14" ht="11.25">
      <c r="A27" s="4" t="s">
        <v>27</v>
      </c>
      <c r="B27" s="12">
        <f>'30 yr tmin'!B27-0.8343*'1-svf'!B27</f>
        <v>-1.552267357568482</v>
      </c>
      <c r="C27" s="12">
        <f>'30 yr tmin'!C27-0.9469*'1-svf'!C27</f>
        <v>-0.7637101077990082</v>
      </c>
      <c r="D27" s="12">
        <f>'30 yr tmin'!D27-0.9848*'1-svf'!D27</f>
        <v>-0.3875639086014605</v>
      </c>
      <c r="E27" s="12">
        <f>'30 yr tmin'!E27-0.763*'1-svf'!E27</f>
        <v>1.2682321594409318</v>
      </c>
      <c r="F27" s="12">
        <f>'30 yr tmin'!F27-1.1154*'1-svf'!F27</f>
        <v>3.7494475043885904</v>
      </c>
      <c r="G27" s="12">
        <f>'30 yr tmin'!G27-1.394*'1-svf'!G27</f>
        <v>6.315684211087888</v>
      </c>
      <c r="H27" s="12">
        <f>'30 yr tmin'!H27-2.443*'1-svf'!H27</f>
        <v>8.432542835035212</v>
      </c>
      <c r="I27" s="12">
        <f>'30 yr tmin'!I27-2.5353*'1-svf'!I27</f>
        <v>8.755385619648468</v>
      </c>
      <c r="J27" s="12">
        <f>'30 yr tmin'!J27-2.4351*'1-svf'!J27</f>
        <v>6.307611838139463</v>
      </c>
      <c r="K27" s="12">
        <f>'30 yr tmin'!K27-1.6224*'1-svf'!K27</f>
        <v>3.628765668098935</v>
      </c>
      <c r="L27" s="12">
        <f>'30 yr tmin'!L27-1.2166*'1-svf'!L27</f>
        <v>0.39032140946856586</v>
      </c>
      <c r="M27" s="12">
        <f>'30 yr tmin'!M27+-0.9694*'843 norm radn'!M27</f>
        <v>-1.153209412067274</v>
      </c>
      <c r="N27" s="9"/>
    </row>
    <row r="28" spans="1:14" ht="11.25">
      <c r="A28" s="4" t="s">
        <v>28</v>
      </c>
      <c r="B28" s="12">
        <f>'30 yr tmin'!B28-0.8343*'1-svf'!B28</f>
        <v>-0.86866243844109</v>
      </c>
      <c r="C28" s="12">
        <f>'30 yr tmin'!C28-0.9469*'1-svf'!C28</f>
        <v>-0.2792012255133234</v>
      </c>
      <c r="D28" s="12">
        <f>'30 yr tmin'!D28-0.9848*'1-svf'!D28</f>
        <v>0.6836811744376545</v>
      </c>
      <c r="E28" s="12">
        <f>'30 yr tmin'!E28-0.763*'1-svf'!E28</f>
        <v>2.2901222234997753</v>
      </c>
      <c r="F28" s="12">
        <f>'30 yr tmin'!F28-1.1154*'1-svf'!F28</f>
        <v>4.883034838774158</v>
      </c>
      <c r="G28" s="12">
        <f>'30 yr tmin'!G28-1.394*'1-svf'!G28</f>
        <v>7.774299755926126</v>
      </c>
      <c r="H28" s="12">
        <f>'30 yr tmin'!H28-2.443*'1-svf'!H28</f>
        <v>9.36113794467769</v>
      </c>
      <c r="I28" s="12">
        <f>'30 yr tmin'!I28-2.5353*'1-svf'!I28</f>
        <v>9.191561583868758</v>
      </c>
      <c r="J28" s="12">
        <f>'30 yr tmin'!J28-2.4351*'1-svf'!J28</f>
        <v>7.026856901427859</v>
      </c>
      <c r="K28" s="12">
        <f>'30 yr tmin'!K28-1.6224*'1-svf'!K28</f>
        <v>3.788514764558818</v>
      </c>
      <c r="L28" s="12">
        <f>'30 yr tmin'!L28-1.2166*'1-svf'!L28</f>
        <v>1.1702189562506753</v>
      </c>
      <c r="M28" s="12">
        <f>'30 yr tmin'!M28+-0.9694*'843 norm radn'!M28</f>
        <v>-0.41032190974523447</v>
      </c>
      <c r="N28" s="9"/>
    </row>
    <row r="29" spans="1:14" ht="11.25">
      <c r="A29" s="4" t="s">
        <v>29</v>
      </c>
      <c r="B29" s="12">
        <f>'30 yr tmin'!B29-0.8343*'1-svf'!B29</f>
        <v>-0.9291610660349583</v>
      </c>
      <c r="C29" s="12">
        <f>'30 yr tmin'!C29-0.9469*'1-svf'!C29</f>
        <v>-2.0127572485768663</v>
      </c>
      <c r="D29" s="12">
        <f>'30 yr tmin'!D29-0.9848*'1-svf'!D29</f>
        <v>-1.5720531705047036</v>
      </c>
      <c r="E29" s="12">
        <f>'30 yr tmin'!E29-0.763*'1-svf'!E29</f>
        <v>0.206683903998104</v>
      </c>
      <c r="F29" s="12">
        <f>'30 yr tmin'!F29-1.1154*'1-svf'!F29</f>
        <v>1.8374586887418247</v>
      </c>
      <c r="G29" s="12">
        <f>'30 yr tmin'!G29-1.394*'1-svf'!G29</f>
        <v>5.53014774322381</v>
      </c>
      <c r="H29" s="12">
        <f>'30 yr tmin'!H29-2.443*'1-svf'!H29</f>
        <v>8.543555614223012</v>
      </c>
      <c r="I29" s="12">
        <f>'30 yr tmin'!I29-2.5353*'1-svf'!I29</f>
        <v>8.85370357784832</v>
      </c>
      <c r="J29" s="12">
        <f>'30 yr tmin'!J29-2.4351*'1-svf'!J29</f>
        <v>6.267382629316578</v>
      </c>
      <c r="K29" s="12">
        <f>'30 yr tmin'!K29-1.6224*'1-svf'!K29</f>
        <v>3.8502339178771052</v>
      </c>
      <c r="L29" s="12">
        <f>'30 yr tmin'!L29-1.2166*'1-svf'!L29</f>
        <v>-1.5880654879239389</v>
      </c>
      <c r="M29" s="12">
        <f>'30 yr tmin'!M29+-0.9694*'843 norm radn'!M29</f>
        <v>-2.513091025599845</v>
      </c>
      <c r="N29" s="9"/>
    </row>
    <row r="30" spans="1:14" ht="11.25">
      <c r="A30" s="4" t="s">
        <v>30</v>
      </c>
      <c r="B30" s="12">
        <f>'30 yr tmin'!B30-0.8343*'1-svf'!B30</f>
        <v>-0.33096582742315594</v>
      </c>
      <c r="C30" s="12">
        <f>'30 yr tmin'!C30-0.9469*'1-svf'!C30</f>
        <v>0.6575985664341031</v>
      </c>
      <c r="D30" s="12">
        <f>'30 yr tmin'!D30-0.9848*'1-svf'!D30</f>
        <v>1.3056104503318178</v>
      </c>
      <c r="E30" s="12">
        <f>'30 yr tmin'!E30-0.763*'1-svf'!E30</f>
        <v>2.5220621512118764</v>
      </c>
      <c r="F30" s="12">
        <f>'30 yr tmin'!F30-1.1154*'1-svf'!F30</f>
        <v>5.446754254681875</v>
      </c>
      <c r="G30" s="12">
        <f>'30 yr tmin'!G30-1.394*'1-svf'!G30</f>
        <v>8.688761208642784</v>
      </c>
      <c r="H30" s="12">
        <f>'30 yr tmin'!H30-2.443*'1-svf'!H30</f>
        <v>9.859795898314092</v>
      </c>
      <c r="I30" s="12">
        <f>'30 yr tmin'!I30-2.5353*'1-svf'!I30</f>
        <v>9.42369143182856</v>
      </c>
      <c r="J30" s="12">
        <f>'30 yr tmin'!J30-2.4351*'1-svf'!J30</f>
        <v>7.711133191427361</v>
      </c>
      <c r="K30" s="12">
        <f>'30 yr tmin'!K30-1.6224*'1-svf'!K30</f>
        <v>4.5171605824790095</v>
      </c>
      <c r="L30" s="12">
        <f>'30 yr tmin'!L30-1.2166*'1-svf'!L30</f>
        <v>1.1177449799800938</v>
      </c>
      <c r="M30" s="12">
        <f>'30 yr tmin'!M30+-0.9694*'843 norm radn'!M30</f>
        <v>-0.016494844928286123</v>
      </c>
      <c r="N30" s="9"/>
    </row>
    <row r="31" spans="1:14" ht="11.25">
      <c r="A31" s="4" t="s">
        <v>31</v>
      </c>
      <c r="B31" s="12">
        <f>'30 yr tmin'!B31-0.8343*'1-svf'!B31</f>
        <v>-1.9593903935471448</v>
      </c>
      <c r="C31" s="12">
        <f>'30 yr tmin'!C31-0.9469*'1-svf'!C31</f>
        <v>-1.3693034391324743</v>
      </c>
      <c r="D31" s="12">
        <f>'30 yr tmin'!D31-0.9848*'1-svf'!D31</f>
        <v>-0.8083551448119825</v>
      </c>
      <c r="E31" s="12">
        <f>'30 yr tmin'!E31-0.763*'1-svf'!E31</f>
        <v>0.20361363218433426</v>
      </c>
      <c r="F31" s="12">
        <f>'30 yr tmin'!F31-1.1154*'1-svf'!F31</f>
        <v>2.331486854061525</v>
      </c>
      <c r="G31" s="12">
        <f>'30 yr tmin'!G31-1.394*'1-svf'!G31</f>
        <v>5.82224291158522</v>
      </c>
      <c r="H31" s="12">
        <f>'30 yr tmin'!H31-2.443*'1-svf'!H31</f>
        <v>8.546158945552202</v>
      </c>
      <c r="I31" s="12">
        <f>'30 yr tmin'!I31-2.5353*'1-svf'!I31</f>
        <v>8.800015815944757</v>
      </c>
      <c r="J31" s="12">
        <f>'30 yr tmin'!J31-2.4351*'1-svf'!J31</f>
        <v>7.363687234983823</v>
      </c>
      <c r="K31" s="12">
        <f>'30 yr tmin'!K31-1.6224*'1-svf'!K31</f>
        <v>4.1983707457558195</v>
      </c>
      <c r="L31" s="12">
        <f>'30 yr tmin'!L31-1.2166*'1-svf'!L31</f>
        <v>-0.9168876324845003</v>
      </c>
      <c r="M31" s="12">
        <f>'30 yr tmin'!M31+-0.9694*'843 norm radn'!M31</f>
        <v>-1.486254095238135</v>
      </c>
      <c r="N31" s="9"/>
    </row>
    <row r="32" spans="1:14" ht="11.25">
      <c r="A32" s="4" t="s">
        <v>32</v>
      </c>
      <c r="B32" s="12">
        <f>'30 yr tmin'!B32-0.8343*'1-svf'!B32</f>
        <v>0.17028975356104226</v>
      </c>
      <c r="C32" s="12">
        <f>'30 yr tmin'!C32-0.9469*'1-svf'!C32</f>
        <v>0.6719973437944359</v>
      </c>
      <c r="D32" s="12">
        <f>'30 yr tmin'!D32-0.9848*'1-svf'!D32</f>
        <v>1.541581384732584</v>
      </c>
      <c r="E32" s="12">
        <f>'30 yr tmin'!E32-0.763*'1-svf'!E32</f>
        <v>3.2358471055481735</v>
      </c>
      <c r="F32" s="12">
        <f>'30 yr tmin'!F32-1.1154*'1-svf'!F32</f>
        <v>6.340907459110398</v>
      </c>
      <c r="G32" s="12">
        <f>'30 yr tmin'!G32-1.394*'1-svf'!G32</f>
        <v>8.64686420539046</v>
      </c>
      <c r="H32" s="12">
        <f>'30 yr tmin'!H32-2.443*'1-svf'!H32</f>
        <v>10.897296871649639</v>
      </c>
      <c r="I32" s="12">
        <f>'30 yr tmin'!I32-2.5353*'1-svf'!I32</f>
        <v>11.420710611813002</v>
      </c>
      <c r="J32" s="12">
        <f>'30 yr tmin'!J32-2.4351*'1-svf'!J32</f>
        <v>8.565493233166713</v>
      </c>
      <c r="K32" s="12">
        <f>'30 yr tmin'!K32-1.6224*'1-svf'!K32</f>
        <v>6.182122077721862</v>
      </c>
      <c r="L32" s="12">
        <f>'30 yr tmin'!L32-1.2166*'1-svf'!L32</f>
        <v>1.435664599587121</v>
      </c>
      <c r="M32" s="12">
        <f>'30 yr tmin'!M32+-0.9694*'843 norm radn'!M32</f>
        <v>0.37731461240758923</v>
      </c>
      <c r="N32" s="9"/>
    </row>
    <row r="33" spans="1:14" ht="11.25">
      <c r="A33" s="4" t="s">
        <v>33</v>
      </c>
      <c r="B33" s="12">
        <f>'30 yr tmin'!B33-0.8343*'1-svf'!B33</f>
        <v>-1.280983235626195</v>
      </c>
      <c r="C33" s="12">
        <f>'30 yr tmin'!C33-0.9469*'1-svf'!C33</f>
        <v>-0.5916234300998027</v>
      </c>
      <c r="D33" s="12">
        <f>'30 yr tmin'!D33-0.9848*'1-svf'!D33</f>
        <v>-0.2320861032239061</v>
      </c>
      <c r="E33" s="12">
        <f>'30 yr tmin'!E33-0.763*'1-svf'!E33</f>
        <v>1.590746017782559</v>
      </c>
      <c r="F33" s="12">
        <f>'30 yr tmin'!F33-1.1154*'1-svf'!F33</f>
        <v>3.485723122402863</v>
      </c>
      <c r="G33" s="12">
        <f>'30 yr tmin'!G33-1.394*'1-svf'!G33</f>
        <v>5.9489423477714025</v>
      </c>
      <c r="H33" s="12">
        <f>'30 yr tmin'!H33-2.443*'1-svf'!H33</f>
        <v>7.411413217811005</v>
      </c>
      <c r="I33" s="12">
        <f>'30 yr tmin'!I33-2.5353*'1-svf'!I33</f>
        <v>7.294208266145652</v>
      </c>
      <c r="J33" s="12">
        <f>'30 yr tmin'!J33-2.4351*'1-svf'!J33</f>
        <v>5.132012077235919</v>
      </c>
      <c r="K33" s="12">
        <f>'30 yr tmin'!K33-1.6224*'1-svf'!K33</f>
        <v>2.860440376082582</v>
      </c>
      <c r="L33" s="12">
        <f>'30 yr tmin'!L33-1.2166*'1-svf'!L33</f>
        <v>0.3544717117739393</v>
      </c>
      <c r="M33" s="12">
        <f>'30 yr tmin'!M33+-0.9694*'843 norm radn'!M33</f>
        <v>-1.141692033715546</v>
      </c>
      <c r="N33" s="9"/>
    </row>
    <row r="34" spans="1:14" ht="11.25">
      <c r="A34" s="4" t="s">
        <v>34</v>
      </c>
      <c r="B34" s="12">
        <f>'30 yr tmin'!B34-0.8343*'1-svf'!B34</f>
        <v>-1.856171119082386</v>
      </c>
      <c r="C34" s="12">
        <f>'30 yr tmin'!C34-0.9469*'1-svf'!C34</f>
        <v>-1.867638829616022</v>
      </c>
      <c r="D34" s="12">
        <f>'30 yr tmin'!D34-0.9848*'1-svf'!D34</f>
        <v>-0.9133950268611312</v>
      </c>
      <c r="E34" s="12">
        <f>'30 yr tmin'!E34-0.763*'1-svf'!E34</f>
        <v>0.4823602549683961</v>
      </c>
      <c r="F34" s="12">
        <f>'30 yr tmin'!F34-1.1154*'1-svf'!F34</f>
        <v>3.051908271154245</v>
      </c>
      <c r="G34" s="12">
        <f>'30 yr tmin'!G34-1.394*'1-svf'!G34</f>
        <v>5.989708692350797</v>
      </c>
      <c r="H34" s="12">
        <f>'30 yr tmin'!H34-2.443*'1-svf'!H34</f>
        <v>7.896626161044654</v>
      </c>
      <c r="I34" s="12">
        <f>'30 yr tmin'!I34-2.5353*'1-svf'!I34</f>
        <v>7.695785063200434</v>
      </c>
      <c r="J34" s="12">
        <f>'30 yr tmin'!J34-2.4351*'1-svf'!J34</f>
        <v>5.393864389235082</v>
      </c>
      <c r="K34" s="12">
        <f>'30 yr tmin'!K34-1.6224*'1-svf'!K34</f>
        <v>3.0908390270235424</v>
      </c>
      <c r="L34" s="12">
        <f>'30 yr tmin'!L34-1.2166*'1-svf'!L34</f>
        <v>0.18564778924861347</v>
      </c>
      <c r="M34" s="12">
        <f>'30 yr tmin'!M34+-0.9694*'843 norm radn'!M34</f>
        <v>-1.543558883403589</v>
      </c>
      <c r="N34" s="9"/>
    </row>
    <row r="35" spans="1:14" ht="11.25">
      <c r="A35" s="4" t="s">
        <v>35</v>
      </c>
      <c r="B35" s="12">
        <f>'30 yr tmin'!B35-0.8343*'1-svf'!B35</f>
        <v>-0.5270374248903213</v>
      </c>
      <c r="C35" s="12">
        <f>'30 yr tmin'!C35-0.9469*'1-svf'!C35</f>
        <v>-0.014774462305635061</v>
      </c>
      <c r="D35" s="12">
        <f>'30 yr tmin'!D35-0.9848*'1-svf'!D35</f>
        <v>0.37399163829027127</v>
      </c>
      <c r="E35" s="12">
        <f>'30 yr tmin'!E35-0.763*'1-svf'!E35</f>
        <v>1.6579602758273668</v>
      </c>
      <c r="F35" s="12">
        <f>'30 yr tmin'!F35-1.1154*'1-svf'!F35</f>
        <v>4.565425265111799</v>
      </c>
      <c r="G35" s="12">
        <f>'30 yr tmin'!G35-1.394*'1-svf'!G35</f>
        <v>7.537293158924875</v>
      </c>
      <c r="H35" s="12">
        <f>'30 yr tmin'!H35-2.443*'1-svf'!H35</f>
        <v>9.575164429205376</v>
      </c>
      <c r="I35" s="12">
        <f>'30 yr tmin'!I35-2.5353*'1-svf'!I35</f>
        <v>9.783736750057262</v>
      </c>
      <c r="J35" s="12">
        <f>'30 yr tmin'!J35-2.4351*'1-svf'!J35</f>
        <v>7.249127212444426</v>
      </c>
      <c r="K35" s="12">
        <f>'30 yr tmin'!K35-1.6224*'1-svf'!K35</f>
        <v>4.638016787344143</v>
      </c>
      <c r="L35" s="12">
        <f>'30 yr tmin'!L35-1.2166*'1-svf'!L35</f>
        <v>0.9527118964175068</v>
      </c>
      <c r="M35" s="12">
        <f>'30 yr tmin'!M35+-0.9694*'843 norm radn'!M35</f>
        <v>-0.37997830872091337</v>
      </c>
      <c r="N35" s="9"/>
    </row>
    <row r="36" spans="1:14" ht="11.25">
      <c r="A36" s="4" t="s">
        <v>36</v>
      </c>
      <c r="B36" s="12">
        <f>'30 yr tmin'!B36-0.8343*'1-svf'!B36</f>
        <v>-2.0018748936833966</v>
      </c>
      <c r="C36" s="12">
        <f>'30 yr tmin'!C36-0.9469*'1-svf'!C36</f>
        <v>-1.4138050477385358</v>
      </c>
      <c r="D36" s="12">
        <f>'30 yr tmin'!D36-0.9848*'1-svf'!D36</f>
        <v>-0.9523717866174944</v>
      </c>
      <c r="E36" s="12">
        <f>'30 yr tmin'!E36-0.763*'1-svf'!E36</f>
        <v>0.6671182036570013</v>
      </c>
      <c r="F36" s="12">
        <f>'30 yr tmin'!F36-1.1154*'1-svf'!F36</f>
        <v>2.931018960422331</v>
      </c>
      <c r="G36" s="12">
        <f>'30 yr tmin'!G36-1.394*'1-svf'!G36</f>
        <v>5.794021254413902</v>
      </c>
      <c r="H36" s="12">
        <f>'30 yr tmin'!H36-2.443*'1-svf'!H36</f>
        <v>7.311727550443435</v>
      </c>
      <c r="I36" s="12">
        <f>'30 yr tmin'!I36-2.5353*'1-svf'!I36</f>
        <v>7.268401809518065</v>
      </c>
      <c r="J36" s="12">
        <f>'30 yr tmin'!J36-2.4351*'1-svf'!J36</f>
        <v>5.15373662682566</v>
      </c>
      <c r="K36" s="12">
        <f>'30 yr tmin'!K36-1.6224*'1-svf'!K36</f>
        <v>2.429151422081921</v>
      </c>
      <c r="L36" s="12">
        <f>'30 yr tmin'!L36-1.2166*'1-svf'!L36</f>
        <v>-0.07423320085635288</v>
      </c>
      <c r="M36" s="12">
        <f>'30 yr tmin'!M36+-0.9694*'843 norm radn'!M36</f>
        <v>-1.447944186995921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40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41</v>
      </c>
    </row>
    <row r="4" spans="1:14" ht="11.25">
      <c r="A4" s="4" t="s">
        <v>4</v>
      </c>
      <c r="B4" s="13">
        <f>('canopy corr tmax'!B4)*10</f>
        <v>61.343050047059016</v>
      </c>
      <c r="C4" s="13">
        <f>('canopy corr tmax'!C4)*10</f>
        <v>87.29498145278257</v>
      </c>
      <c r="D4" s="13">
        <f>('canopy corr tmax'!D4)*10</f>
        <v>123.4169548638009</v>
      </c>
      <c r="E4" s="13">
        <f>('canopy corr tmax'!E4)*10</f>
        <v>162.0003241210819</v>
      </c>
      <c r="F4" s="13">
        <f>('canopy corr tmax'!F4)*10</f>
        <v>200.65081357369405</v>
      </c>
      <c r="G4" s="13">
        <f>('canopy corr tmax'!G4)*10</f>
        <v>241.17669081149504</v>
      </c>
      <c r="H4" s="13">
        <f>('canopy corr tmax'!H4)*10</f>
        <v>286.42967094794847</v>
      </c>
      <c r="I4" s="13">
        <f>('canopy corr tmax'!I4)*10</f>
        <v>288.8750371817643</v>
      </c>
      <c r="J4" s="13">
        <f>('canopy corr tmax'!J4)*10</f>
        <v>256.53662759808986</v>
      </c>
      <c r="K4" s="13">
        <f>('canopy corr tmax'!K4)*10</f>
        <v>177.22572217025407</v>
      </c>
      <c r="L4" s="13">
        <f>('canopy corr tmax'!L4)*10</f>
        <v>88.29232701478524</v>
      </c>
      <c r="M4" s="13">
        <f>('canopy corr tmax'!M4)*10</f>
        <v>53.659924752177865</v>
      </c>
      <c r="N4" s="14">
        <f>AVERAGE(B4:M4)</f>
        <v>168.90851037791114</v>
      </c>
    </row>
    <row r="5" spans="1:14" ht="11.25">
      <c r="A5" s="4" t="s">
        <v>5</v>
      </c>
      <c r="B5" s="13">
        <f>('canopy corr tmax'!B5)*10</f>
        <v>66.97680227003325</v>
      </c>
      <c r="C5" s="13">
        <f>('canopy corr tmax'!C5)*10</f>
        <v>88.99419956498005</v>
      </c>
      <c r="D5" s="13">
        <f>('canopy corr tmax'!D5)*10</f>
        <v>118.55161636673814</v>
      </c>
      <c r="E5" s="13">
        <f>('canopy corr tmax'!E5)*10</f>
        <v>167.15768938642213</v>
      </c>
      <c r="F5" s="13">
        <f>('canopy corr tmax'!F5)*10</f>
        <v>213.50928296579067</v>
      </c>
      <c r="G5" s="13">
        <f>('canopy corr tmax'!G5)*10</f>
        <v>262.649888582598</v>
      </c>
      <c r="H5" s="13">
        <f>('canopy corr tmax'!H5)*10</f>
        <v>310.2727910265181</v>
      </c>
      <c r="I5" s="13">
        <f>('canopy corr tmax'!I5)*10</f>
        <v>301.5770935736925</v>
      </c>
      <c r="J5" s="13">
        <f>('canopy corr tmax'!J5)*10</f>
        <v>237.31391274178952</v>
      </c>
      <c r="K5" s="13">
        <f>('canopy corr tmax'!K5)*10</f>
        <v>165.37183597961638</v>
      </c>
      <c r="L5" s="13">
        <f>('canopy corr tmax'!L5)*10</f>
        <v>89.87883912909044</v>
      </c>
      <c r="M5" s="13">
        <f>('canopy corr tmax'!M5)*10</f>
        <v>65.5396197266652</v>
      </c>
      <c r="N5" s="14">
        <f aca="true" t="shared" si="0" ref="N5:N36">AVERAGE(B5:M5)</f>
        <v>173.98279760949455</v>
      </c>
    </row>
    <row r="6" spans="1:14" ht="11.25">
      <c r="A6" s="4" t="s">
        <v>6</v>
      </c>
      <c r="B6" s="13">
        <f>('canopy corr tmax'!B6)*10</f>
        <v>85.33215254511799</v>
      </c>
      <c r="C6" s="13">
        <f>('canopy corr tmax'!C6)*10</f>
        <v>98.7857437131079</v>
      </c>
      <c r="D6" s="13">
        <f>('canopy corr tmax'!D6)*10</f>
        <v>118.42656574410131</v>
      </c>
      <c r="E6" s="13">
        <f>('canopy corr tmax'!E6)*10</f>
        <v>148.78566904013636</v>
      </c>
      <c r="F6" s="13">
        <f>('canopy corr tmax'!F6)*10</f>
        <v>180.87768480585618</v>
      </c>
      <c r="G6" s="13">
        <f>('canopy corr tmax'!G6)*10</f>
        <v>226.21833422114582</v>
      </c>
      <c r="H6" s="13">
        <f>('canopy corr tmax'!H6)*10</f>
        <v>266.114252377216</v>
      </c>
      <c r="I6" s="13">
        <f>('canopy corr tmax'!I6)*10</f>
        <v>276.234612718878</v>
      </c>
      <c r="J6" s="13">
        <f>('canopy corr tmax'!J6)*10</f>
        <v>236.6130216580393</v>
      </c>
      <c r="K6" s="13">
        <f>('canopy corr tmax'!K6)*10</f>
        <v>182.2389556933266</v>
      </c>
      <c r="L6" s="13">
        <f>('canopy corr tmax'!L6)*10</f>
        <v>91.84650262688908</v>
      </c>
      <c r="M6" s="13">
        <f>('canopy corr tmax'!M6)*10</f>
        <v>78.8265419273169</v>
      </c>
      <c r="N6" s="14">
        <f t="shared" si="0"/>
        <v>165.85833642259428</v>
      </c>
    </row>
    <row r="7" spans="1:14" ht="11.25">
      <c r="A7" s="4" t="s">
        <v>7</v>
      </c>
      <c r="B7" s="13">
        <f>('canopy corr tmax'!B7)*10</f>
        <v>56.07125182346793</v>
      </c>
      <c r="C7" s="13">
        <f>('canopy corr tmax'!C7)*10</f>
        <v>65.35426461205027</v>
      </c>
      <c r="D7" s="13">
        <f>('canopy corr tmax'!D7)*10</f>
        <v>78.88373485520019</v>
      </c>
      <c r="E7" s="13">
        <f>('canopy corr tmax'!E7)*10</f>
        <v>106.00275115722201</v>
      </c>
      <c r="F7" s="13">
        <f>('canopy corr tmax'!F7)*10</f>
        <v>139.46340287233153</v>
      </c>
      <c r="G7" s="13">
        <f>('canopy corr tmax'!G7)*10</f>
        <v>189.83806669521897</v>
      </c>
      <c r="H7" s="13">
        <f>('canopy corr tmax'!H7)*10</f>
        <v>238.67739303299453</v>
      </c>
      <c r="I7" s="13">
        <f>('canopy corr tmax'!I7)*10</f>
        <v>244.05926161446376</v>
      </c>
      <c r="J7" s="13">
        <f>('canopy corr tmax'!J7)*10</f>
        <v>210.82203125013456</v>
      </c>
      <c r="K7" s="13">
        <f>('canopy corr tmax'!K7)*10</f>
        <v>145.33611647936885</v>
      </c>
      <c r="L7" s="13">
        <f>('canopy corr tmax'!L7)*10</f>
        <v>64.15861386591055</v>
      </c>
      <c r="M7" s="13">
        <f>('canopy corr tmax'!M7)*10</f>
        <v>55.52141738652317</v>
      </c>
      <c r="N7" s="14">
        <f t="shared" si="0"/>
        <v>132.8490254704072</v>
      </c>
    </row>
    <row r="8" spans="1:14" ht="11.25">
      <c r="A8" s="4" t="s">
        <v>8</v>
      </c>
      <c r="B8" s="13">
        <f>('canopy corr tmax'!B8)*10</f>
        <v>52.12062310260733</v>
      </c>
      <c r="C8" s="13">
        <f>('canopy corr tmax'!C8)*10</f>
        <v>66.50275749780342</v>
      </c>
      <c r="D8" s="13">
        <f>('canopy corr tmax'!D8)*10</f>
        <v>72.51751323578168</v>
      </c>
      <c r="E8" s="13">
        <f>('canopy corr tmax'!E8)*10</f>
        <v>105.83829214912177</v>
      </c>
      <c r="F8" s="13">
        <f>('canopy corr tmax'!F8)*10</f>
        <v>126.2225336663266</v>
      </c>
      <c r="G8" s="13">
        <f>('canopy corr tmax'!G8)*10</f>
        <v>183.17070223393702</v>
      </c>
      <c r="H8" s="13">
        <f>('canopy corr tmax'!H8)*10</f>
        <v>220.73231273101956</v>
      </c>
      <c r="I8" s="13">
        <f>('canopy corr tmax'!I8)*10</f>
        <v>228.64245913110415</v>
      </c>
      <c r="J8" s="13">
        <f>('canopy corr tmax'!J8)*10</f>
        <v>193.59097779641033</v>
      </c>
      <c r="K8" s="13">
        <f>('canopy corr tmax'!K8)*10</f>
        <v>133.0723170160383</v>
      </c>
      <c r="L8" s="13">
        <f>('canopy corr tmax'!L8)*10</f>
        <v>59.914233394633996</v>
      </c>
      <c r="M8" s="13">
        <f>('canopy corr tmax'!M8)*10</f>
        <v>52.79170069031502</v>
      </c>
      <c r="N8" s="14">
        <f t="shared" si="0"/>
        <v>124.59303522042495</v>
      </c>
    </row>
    <row r="9" spans="1:14" ht="11.25">
      <c r="A9" s="4" t="s">
        <v>9</v>
      </c>
      <c r="B9" s="13">
        <f>('canopy corr tmax'!B9)*10</f>
        <v>63.39968803611914</v>
      </c>
      <c r="C9" s="13">
        <f>('canopy corr tmax'!C9)*10</f>
        <v>82.59185090415167</v>
      </c>
      <c r="D9" s="13">
        <f>('canopy corr tmax'!D9)*10</f>
        <v>104.6827019733914</v>
      </c>
      <c r="E9" s="13">
        <f>('canopy corr tmax'!E9)*10</f>
        <v>133.63990222482056</v>
      </c>
      <c r="F9" s="13">
        <f>('canopy corr tmax'!F9)*10</f>
        <v>172.37940678156411</v>
      </c>
      <c r="G9" s="13">
        <f>('canopy corr tmax'!G9)*10</f>
        <v>216.34477747086868</v>
      </c>
      <c r="H9" s="13">
        <f>('canopy corr tmax'!H9)*10</f>
        <v>264.7857345131222</v>
      </c>
      <c r="I9" s="13">
        <f>('canopy corr tmax'!I9)*10</f>
        <v>263.0502108191427</v>
      </c>
      <c r="J9" s="13">
        <f>('canopy corr tmax'!J9)*10</f>
        <v>229.77406136451145</v>
      </c>
      <c r="K9" s="13">
        <f>('canopy corr tmax'!K9)*10</f>
        <v>164.753985716482</v>
      </c>
      <c r="L9" s="13">
        <f>('canopy corr tmax'!L9)*10</f>
        <v>84.64350393452565</v>
      </c>
      <c r="M9" s="13">
        <f>('canopy corr tmax'!M9)*10</f>
        <v>63.24881441761583</v>
      </c>
      <c r="N9" s="14">
        <f t="shared" si="0"/>
        <v>153.60788651302627</v>
      </c>
    </row>
    <row r="10" spans="1:14" ht="11.25">
      <c r="A10" s="4" t="s">
        <v>10</v>
      </c>
      <c r="B10" s="13">
        <f>('canopy corr tmax'!B10)*10</f>
        <v>95.85123158989319</v>
      </c>
      <c r="C10" s="13">
        <f>('canopy corr tmax'!C10)*10</f>
        <v>123.40946290795871</v>
      </c>
      <c r="D10" s="13">
        <f>('canopy corr tmax'!D10)*10</f>
        <v>146.34265050316463</v>
      </c>
      <c r="E10" s="13">
        <f>('canopy corr tmax'!E10)*10</f>
        <v>180.0824519477784</v>
      </c>
      <c r="F10" s="13">
        <f>('canopy corr tmax'!F10)*10</f>
        <v>213.724531706223</v>
      </c>
      <c r="G10" s="13">
        <f>('canopy corr tmax'!G10)*10</f>
        <v>254.35310650013662</v>
      </c>
      <c r="H10" s="13">
        <f>('canopy corr tmax'!H10)*10</f>
        <v>294.93773507807737</v>
      </c>
      <c r="I10" s="13">
        <f>('canopy corr tmax'!I10)*10</f>
        <v>304.80245637497023</v>
      </c>
      <c r="J10" s="13">
        <f>('canopy corr tmax'!J10)*10</f>
        <v>282.99747394539344</v>
      </c>
      <c r="K10" s="13">
        <f>('canopy corr tmax'!K10)*10</f>
        <v>211.34233770858594</v>
      </c>
      <c r="L10" s="13">
        <f>('canopy corr tmax'!L10)*10</f>
        <v>109.14501978024965</v>
      </c>
      <c r="M10" s="13">
        <f>('canopy corr tmax'!M10)*10</f>
        <v>91.03187067246</v>
      </c>
      <c r="N10" s="14">
        <f t="shared" si="0"/>
        <v>192.3350273929076</v>
      </c>
    </row>
    <row r="11" spans="1:14" ht="11.25">
      <c r="A11" s="4" t="s">
        <v>11</v>
      </c>
      <c r="B11" s="13">
        <f>('canopy corr tmax'!B11)*10</f>
        <v>78.30652736491886</v>
      </c>
      <c r="C11" s="13">
        <f>('canopy corr tmax'!C11)*10</f>
        <v>103.99066799178648</v>
      </c>
      <c r="D11" s="13">
        <f>('canopy corr tmax'!D11)*10</f>
        <v>136.81523791720883</v>
      </c>
      <c r="E11" s="13">
        <f>('canopy corr tmax'!E11)*10</f>
        <v>173.64203874653145</v>
      </c>
      <c r="F11" s="13">
        <f>('canopy corr tmax'!F11)*10</f>
        <v>210.717433246879</v>
      </c>
      <c r="G11" s="13">
        <f>('canopy corr tmax'!G11)*10</f>
        <v>254.62675432986265</v>
      </c>
      <c r="H11" s="13">
        <f>('canopy corr tmax'!H11)*10</f>
        <v>300.54859691357143</v>
      </c>
      <c r="I11" s="13">
        <f>('canopy corr tmax'!I11)*10</f>
        <v>303.3351098388225</v>
      </c>
      <c r="J11" s="13">
        <f>('canopy corr tmax'!J11)*10</f>
        <v>267.40036797172013</v>
      </c>
      <c r="K11" s="13">
        <f>('canopy corr tmax'!K11)*10</f>
        <v>189.15748641132737</v>
      </c>
      <c r="L11" s="13">
        <f>('canopy corr tmax'!L11)*10</f>
        <v>99.92063541001473</v>
      </c>
      <c r="M11" s="13">
        <f>('canopy corr tmax'!M11)*10</f>
        <v>77.01781013283394</v>
      </c>
      <c r="N11" s="14">
        <f t="shared" si="0"/>
        <v>182.95655552295648</v>
      </c>
    </row>
    <row r="12" spans="1:14" ht="11.25">
      <c r="A12" s="4" t="s">
        <v>12</v>
      </c>
      <c r="B12" s="13">
        <f>('canopy corr tmax'!B12)*10</f>
        <v>69.41154252514986</v>
      </c>
      <c r="C12" s="13">
        <f>('canopy corr tmax'!C12)*10</f>
        <v>92.55686083047937</v>
      </c>
      <c r="D12" s="13">
        <f>('canopy corr tmax'!D12)*10</f>
        <v>102.7974185791879</v>
      </c>
      <c r="E12" s="13">
        <f>('canopy corr tmax'!E12)*10</f>
        <v>137.5904166970524</v>
      </c>
      <c r="F12" s="13">
        <f>('canopy corr tmax'!F12)*10</f>
        <v>184.63839262725858</v>
      </c>
      <c r="G12" s="13">
        <f>('canopy corr tmax'!G12)*10</f>
        <v>233.38335336747542</v>
      </c>
      <c r="H12" s="13">
        <f>('canopy corr tmax'!H12)*10</f>
        <v>277.73026488152084</v>
      </c>
      <c r="I12" s="13">
        <f>('canopy corr tmax'!I12)*10</f>
        <v>283.46515995837984</v>
      </c>
      <c r="J12" s="13">
        <f>('canopy corr tmax'!J12)*10</f>
        <v>243.77947848294667</v>
      </c>
      <c r="K12" s="13">
        <f>('canopy corr tmax'!K12)*10</f>
        <v>169.9686925074201</v>
      </c>
      <c r="L12" s="13">
        <f>('canopy corr tmax'!L12)*10</f>
        <v>86.16607410275941</v>
      </c>
      <c r="M12" s="13">
        <f>('canopy corr tmax'!M12)*10</f>
        <v>70.37067348611772</v>
      </c>
      <c r="N12" s="14">
        <f t="shared" si="0"/>
        <v>162.65486067047905</v>
      </c>
    </row>
    <row r="13" spans="1:14" ht="11.25">
      <c r="A13" s="4" t="s">
        <v>13</v>
      </c>
      <c r="B13" s="13">
        <f>('canopy corr tmax'!B13)*10</f>
        <v>55.8827562709959</v>
      </c>
      <c r="C13" s="13">
        <f>('canopy corr tmax'!C13)*10</f>
        <v>66.06729009054611</v>
      </c>
      <c r="D13" s="13">
        <f>('canopy corr tmax'!D13)*10</f>
        <v>77.76553651864283</v>
      </c>
      <c r="E13" s="13">
        <f>('canopy corr tmax'!E13)*10</f>
        <v>105.76397825772965</v>
      </c>
      <c r="F13" s="13">
        <f>('canopy corr tmax'!F13)*10</f>
        <v>136.16096379169898</v>
      </c>
      <c r="G13" s="13">
        <f>('canopy corr tmax'!G13)*10</f>
        <v>189.56791289498952</v>
      </c>
      <c r="H13" s="13">
        <f>('canopy corr tmax'!H13)*10</f>
        <v>234.91187281164207</v>
      </c>
      <c r="I13" s="13">
        <f>('canopy corr tmax'!I13)*10</f>
        <v>240.13984000723198</v>
      </c>
      <c r="J13" s="13">
        <f>('canopy corr tmax'!J13)*10</f>
        <v>206.33041663365276</v>
      </c>
      <c r="K13" s="13">
        <f>('canopy corr tmax'!K13)*10</f>
        <v>142.19764849612878</v>
      </c>
      <c r="L13" s="13">
        <f>('canopy corr tmax'!L13)*10</f>
        <v>64.04599621103591</v>
      </c>
      <c r="M13" s="13">
        <f>('canopy corr tmax'!M13)*10</f>
        <v>54.84640557473053</v>
      </c>
      <c r="N13" s="14">
        <f t="shared" si="0"/>
        <v>131.1400514632521</v>
      </c>
    </row>
    <row r="14" spans="1:14" ht="11.25">
      <c r="A14" s="4" t="s">
        <v>14</v>
      </c>
      <c r="B14" s="13">
        <f>('canopy corr tmax'!B14)*10</f>
        <v>67.15728784462611</v>
      </c>
      <c r="C14" s="13">
        <f>('canopy corr tmax'!C14)*10</f>
        <v>90.82018696903643</v>
      </c>
      <c r="D14" s="13">
        <f>('canopy corr tmax'!D14)*10</f>
        <v>107.24445834125277</v>
      </c>
      <c r="E14" s="13">
        <f>('canopy corr tmax'!E14)*10</f>
        <v>139.047938275479</v>
      </c>
      <c r="F14" s="13">
        <f>('canopy corr tmax'!F14)*10</f>
        <v>172.32731605479847</v>
      </c>
      <c r="G14" s="13">
        <f>('canopy corr tmax'!G14)*10</f>
        <v>218.8759667784638</v>
      </c>
      <c r="H14" s="13">
        <f>('canopy corr tmax'!H14)*10</f>
        <v>261.3804880775043</v>
      </c>
      <c r="I14" s="13">
        <f>('canopy corr tmax'!I14)*10</f>
        <v>262.0740122380614</v>
      </c>
      <c r="J14" s="13">
        <f>('canopy corr tmax'!J14)*10</f>
        <v>228.7417209451505</v>
      </c>
      <c r="K14" s="13">
        <f>('canopy corr tmax'!K14)*10</f>
        <v>170.07243175142497</v>
      </c>
      <c r="L14" s="13">
        <f>('canopy corr tmax'!L14)*10</f>
        <v>85.87425817952551</v>
      </c>
      <c r="M14" s="13">
        <f>('canopy corr tmax'!M14)*10</f>
        <v>67.38393169636865</v>
      </c>
      <c r="N14" s="14">
        <f t="shared" si="0"/>
        <v>155.91666642930767</v>
      </c>
    </row>
    <row r="15" spans="1:14" ht="11.25">
      <c r="A15" s="4" t="s">
        <v>15</v>
      </c>
      <c r="B15" s="13">
        <f>('canopy corr tmax'!B15)*10</f>
        <v>76.5073973903666</v>
      </c>
      <c r="C15" s="13">
        <f>('canopy corr tmax'!C15)*10</f>
        <v>103.613260740348</v>
      </c>
      <c r="D15" s="13">
        <f>('canopy corr tmax'!D15)*10</f>
        <v>128.5374789662975</v>
      </c>
      <c r="E15" s="13">
        <f>('canopy corr tmax'!E15)*10</f>
        <v>164.6366835236485</v>
      </c>
      <c r="F15" s="13">
        <f>('canopy corr tmax'!F15)*10</f>
        <v>201.97115656849437</v>
      </c>
      <c r="G15" s="13">
        <f>('canopy corr tmax'!G15)*10</f>
        <v>246.51440197248064</v>
      </c>
      <c r="H15" s="13">
        <f>('canopy corr tmax'!H15)*10</f>
        <v>289.35218847044956</v>
      </c>
      <c r="I15" s="13">
        <f>('canopy corr tmax'!I15)*10</f>
        <v>290.8211681333957</v>
      </c>
      <c r="J15" s="13">
        <f>('canopy corr tmax'!J15)*10</f>
        <v>252.15908369536677</v>
      </c>
      <c r="K15" s="13">
        <f>('canopy corr tmax'!K15)*10</f>
        <v>182.38801288726162</v>
      </c>
      <c r="L15" s="13">
        <f>('canopy corr tmax'!L15)*10</f>
        <v>95.58720759048298</v>
      </c>
      <c r="M15" s="13">
        <f>('canopy corr tmax'!M15)*10</f>
        <v>76.6615159469189</v>
      </c>
      <c r="N15" s="14">
        <f t="shared" si="0"/>
        <v>175.72912965712592</v>
      </c>
    </row>
    <row r="16" spans="1:14" ht="11.25">
      <c r="A16" s="4" t="s">
        <v>16</v>
      </c>
      <c r="B16" s="13">
        <f>('canopy corr tmax'!B16)*10</f>
        <v>86.52500628023458</v>
      </c>
      <c r="C16" s="13">
        <f>('canopy corr tmax'!C16)*10</f>
        <v>111.54488626716784</v>
      </c>
      <c r="D16" s="13">
        <f>('canopy corr tmax'!D16)*10</f>
        <v>133.38146056029484</v>
      </c>
      <c r="E16" s="13">
        <f>('canopy corr tmax'!E16)*10</f>
        <v>168.3127045624342</v>
      </c>
      <c r="F16" s="13">
        <f>('canopy corr tmax'!F16)*10</f>
        <v>205.12358200976814</v>
      </c>
      <c r="G16" s="13">
        <f>('canopy corr tmax'!G16)*10</f>
        <v>250.07860154354435</v>
      </c>
      <c r="H16" s="13">
        <f>('canopy corr tmax'!H16)*10</f>
        <v>296.86680386715756</v>
      </c>
      <c r="I16" s="13">
        <f>('canopy corr tmax'!I16)*10</f>
        <v>299.27917815864845</v>
      </c>
      <c r="J16" s="13">
        <f>('canopy corr tmax'!J16)*10</f>
        <v>265.57008138329337</v>
      </c>
      <c r="K16" s="13">
        <f>('canopy corr tmax'!K16)*10</f>
        <v>198.28051271709998</v>
      </c>
      <c r="L16" s="13">
        <f>('canopy corr tmax'!L16)*10</f>
        <v>102.770028746966</v>
      </c>
      <c r="M16" s="13">
        <f>('canopy corr tmax'!M16)*10</f>
        <v>82.68272135376878</v>
      </c>
      <c r="N16" s="14">
        <f t="shared" si="0"/>
        <v>183.3679639541982</v>
      </c>
    </row>
    <row r="17" spans="1:14" ht="11.25">
      <c r="A17" s="4" t="s">
        <v>17</v>
      </c>
      <c r="B17" s="13">
        <f>('canopy corr tmax'!B17)*10</f>
        <v>57.88286111582232</v>
      </c>
      <c r="C17" s="13">
        <f>('canopy corr tmax'!C17)*10</f>
        <v>71.55567330952536</v>
      </c>
      <c r="D17" s="13">
        <f>('canopy corr tmax'!D17)*10</f>
        <v>87.34237131991158</v>
      </c>
      <c r="E17" s="13">
        <f>('canopy corr tmax'!E17)*10</f>
        <v>119.30928855850212</v>
      </c>
      <c r="F17" s="13">
        <f>('canopy corr tmax'!F17)*10</f>
        <v>168.99144473638555</v>
      </c>
      <c r="G17" s="13">
        <f>('canopy corr tmax'!G17)*10</f>
        <v>221.07602925301362</v>
      </c>
      <c r="H17" s="13">
        <f>('canopy corr tmax'!H17)*10</f>
        <v>270.0690560449111</v>
      </c>
      <c r="I17" s="13">
        <f>('canopy corr tmax'!I17)*10</f>
        <v>262.6558633782229</v>
      </c>
      <c r="J17" s="13">
        <f>('canopy corr tmax'!J17)*10</f>
        <v>214.85028241960146</v>
      </c>
      <c r="K17" s="13">
        <f>('canopy corr tmax'!K17)*10</f>
        <v>152.62320508187605</v>
      </c>
      <c r="L17" s="13">
        <f>('canopy corr tmax'!L17)*10</f>
        <v>72.6590874183532</v>
      </c>
      <c r="M17" s="13">
        <f>('canopy corr tmax'!M17)*10</f>
        <v>57.016846941668504</v>
      </c>
      <c r="N17" s="14">
        <f t="shared" si="0"/>
        <v>146.33600079814946</v>
      </c>
    </row>
    <row r="18" spans="1:14" ht="11.25">
      <c r="A18" s="4" t="s">
        <v>18</v>
      </c>
      <c r="B18" s="13">
        <f>('canopy corr tmax'!B18)*10</f>
        <v>77.52847708423795</v>
      </c>
      <c r="C18" s="13">
        <f>('canopy corr tmax'!C18)*10</f>
        <v>94.78546045811751</v>
      </c>
      <c r="D18" s="13">
        <f>('canopy corr tmax'!D18)*10</f>
        <v>107.97641454581408</v>
      </c>
      <c r="E18" s="13">
        <f>('canopy corr tmax'!E18)*10</f>
        <v>140.12908555072218</v>
      </c>
      <c r="F18" s="13">
        <f>('canopy corr tmax'!F18)*10</f>
        <v>175.23557277140216</v>
      </c>
      <c r="G18" s="13">
        <f>('canopy corr tmax'!G18)*10</f>
        <v>223.25050892793354</v>
      </c>
      <c r="H18" s="13">
        <f>('canopy corr tmax'!H18)*10</f>
        <v>266.0642761396251</v>
      </c>
      <c r="I18" s="13">
        <f>('canopy corr tmax'!I18)*10</f>
        <v>267.2487641548031</v>
      </c>
      <c r="J18" s="13">
        <f>('canopy corr tmax'!J18)*10</f>
        <v>232.5369195362726</v>
      </c>
      <c r="K18" s="13">
        <f>('canopy corr tmax'!K18)*10</f>
        <v>166.85987948397212</v>
      </c>
      <c r="L18" s="13">
        <f>('canopy corr tmax'!L18)*10</f>
        <v>89.33670592839546</v>
      </c>
      <c r="M18" s="13">
        <f>('canopy corr tmax'!M18)*10</f>
        <v>78.02447640442789</v>
      </c>
      <c r="N18" s="14">
        <f t="shared" si="0"/>
        <v>159.9147117488103</v>
      </c>
    </row>
    <row r="19" spans="1:14" ht="11.25">
      <c r="A19" s="4" t="s">
        <v>19</v>
      </c>
      <c r="B19" s="13">
        <f>('canopy corr tmax'!B19)*10</f>
        <v>80.65174662701898</v>
      </c>
      <c r="C19" s="13">
        <f>('canopy corr tmax'!C19)*10</f>
        <v>107.83999452349323</v>
      </c>
      <c r="D19" s="13">
        <f>('canopy corr tmax'!D19)*10</f>
        <v>126.25507496167728</v>
      </c>
      <c r="E19" s="13">
        <f>('canopy corr tmax'!E19)*10</f>
        <v>161.5026072291323</v>
      </c>
      <c r="F19" s="13">
        <f>('canopy corr tmax'!F19)*10</f>
        <v>199.6483755748892</v>
      </c>
      <c r="G19" s="13">
        <f>('canopy corr tmax'!G19)*10</f>
        <v>243.7272917510967</v>
      </c>
      <c r="H19" s="13">
        <f>('canopy corr tmax'!H19)*10</f>
        <v>285.03149047805294</v>
      </c>
      <c r="I19" s="13">
        <f>('canopy corr tmax'!I19)*10</f>
        <v>289.37350444728116</v>
      </c>
      <c r="J19" s="13">
        <f>('canopy corr tmax'!J19)*10</f>
        <v>257.0767082498423</v>
      </c>
      <c r="K19" s="13">
        <f>('canopy corr tmax'!K19)*10</f>
        <v>188.318217386539</v>
      </c>
      <c r="L19" s="13">
        <f>('canopy corr tmax'!L19)*10</f>
        <v>93.21294257817817</v>
      </c>
      <c r="M19" s="13">
        <f>('canopy corr tmax'!M19)*10</f>
        <v>78.50783240571822</v>
      </c>
      <c r="N19" s="14">
        <f t="shared" si="0"/>
        <v>175.9288155177433</v>
      </c>
    </row>
    <row r="20" spans="1:14" ht="11.25">
      <c r="A20" s="4" t="s">
        <v>20</v>
      </c>
      <c r="B20" s="13">
        <f>('canopy corr tmax'!B20)*10</f>
        <v>72.6865052169117</v>
      </c>
      <c r="C20" s="13">
        <f>('canopy corr tmax'!C20)*10</f>
        <v>100.43327440881116</v>
      </c>
      <c r="D20" s="13">
        <f>('canopy corr tmax'!D20)*10</f>
        <v>127.27216297284176</v>
      </c>
      <c r="E20" s="13">
        <f>('canopy corr tmax'!E20)*10</f>
        <v>160.97408633951486</v>
      </c>
      <c r="F20" s="13">
        <f>('canopy corr tmax'!F20)*10</f>
        <v>204.77129353424573</v>
      </c>
      <c r="G20" s="13">
        <f>('canopy corr tmax'!G20)*10</f>
        <v>251.5365940182525</v>
      </c>
      <c r="H20" s="13">
        <f>('canopy corr tmax'!H20)*10</f>
        <v>292.4304751504541</v>
      </c>
      <c r="I20" s="13">
        <f>('canopy corr tmax'!I20)*10</f>
        <v>290.04504365545705</v>
      </c>
      <c r="J20" s="13">
        <f>('canopy corr tmax'!J20)*10</f>
        <v>249.99678704829503</v>
      </c>
      <c r="K20" s="13">
        <f>('canopy corr tmax'!K20)*10</f>
        <v>178.8389358023665</v>
      </c>
      <c r="L20" s="13">
        <f>('canopy corr tmax'!L20)*10</f>
        <v>93.51133598112234</v>
      </c>
      <c r="M20" s="13">
        <f>('canopy corr tmax'!M20)*10</f>
        <v>72.47881314858452</v>
      </c>
      <c r="N20" s="14">
        <f t="shared" si="0"/>
        <v>174.58127560640477</v>
      </c>
    </row>
    <row r="21" spans="1:14" ht="11.25">
      <c r="A21" s="4" t="s">
        <v>21</v>
      </c>
      <c r="B21" s="13">
        <f>('canopy corr tmax'!B21)*10</f>
        <v>95.79009754018136</v>
      </c>
      <c r="C21" s="13">
        <f>('canopy corr tmax'!C21)*10</f>
        <v>117.12046411358742</v>
      </c>
      <c r="D21" s="13">
        <f>('canopy corr tmax'!D21)*10</f>
        <v>134.59736516705993</v>
      </c>
      <c r="E21" s="13">
        <f>('canopy corr tmax'!E21)*10</f>
        <v>157.83222861019863</v>
      </c>
      <c r="F21" s="13">
        <f>('canopy corr tmax'!F21)*10</f>
        <v>198.090687234237</v>
      </c>
      <c r="G21" s="13">
        <f>('canopy corr tmax'!G21)*10</f>
        <v>243.1339769665789</v>
      </c>
      <c r="H21" s="13">
        <f>('canopy corr tmax'!H21)*10</f>
        <v>288.5698368591776</v>
      </c>
      <c r="I21" s="13">
        <f>('canopy corr tmax'!I21)*10</f>
        <v>292.6712020526717</v>
      </c>
      <c r="J21" s="13">
        <f>('canopy corr tmax'!J21)*10</f>
        <v>261.55219069961686</v>
      </c>
      <c r="K21" s="13">
        <f>('canopy corr tmax'!K21)*10</f>
        <v>197.13268752890264</v>
      </c>
      <c r="L21" s="13">
        <f>('canopy corr tmax'!L21)*10</f>
        <v>105.43569787709963</v>
      </c>
      <c r="M21" s="13">
        <f>('canopy corr tmax'!M21)*10</f>
        <v>90.88000465182304</v>
      </c>
      <c r="N21" s="14">
        <f t="shared" si="0"/>
        <v>181.90053660842787</v>
      </c>
    </row>
    <row r="22" spans="1:14" ht="11.25">
      <c r="A22" s="4" t="s">
        <v>22</v>
      </c>
      <c r="B22" s="13">
        <f>('canopy corr tmax'!B22)*10</f>
        <v>78.02719213414085</v>
      </c>
      <c r="C22" s="13">
        <f>('canopy corr tmax'!C22)*10</f>
        <v>91.72179028080183</v>
      </c>
      <c r="D22" s="13">
        <f>('canopy corr tmax'!D22)*10</f>
        <v>102.84535858679227</v>
      </c>
      <c r="E22" s="13">
        <f>('canopy corr tmax'!E22)*10</f>
        <v>132.27617669056787</v>
      </c>
      <c r="F22" s="13">
        <f>('canopy corr tmax'!F22)*10</f>
        <v>165.20246465738188</v>
      </c>
      <c r="G22" s="13">
        <f>('canopy corr tmax'!G22)*10</f>
        <v>214.3573381086686</v>
      </c>
      <c r="H22" s="13">
        <f>('canopy corr tmax'!H22)*10</f>
        <v>258.93917151190493</v>
      </c>
      <c r="I22" s="13">
        <f>('canopy corr tmax'!I22)*10</f>
        <v>263.3735652031368</v>
      </c>
      <c r="J22" s="13">
        <f>('canopy corr tmax'!J22)*10</f>
        <v>231.7114169746813</v>
      </c>
      <c r="K22" s="13">
        <f>('canopy corr tmax'!K22)*10</f>
        <v>165.32980058268777</v>
      </c>
      <c r="L22" s="13">
        <f>('canopy corr tmax'!L22)*10</f>
        <v>84.55758563282792</v>
      </c>
      <c r="M22" s="13">
        <f>('canopy corr tmax'!M22)*10</f>
        <v>76.24250589340193</v>
      </c>
      <c r="N22" s="14">
        <f t="shared" si="0"/>
        <v>155.38203052141617</v>
      </c>
    </row>
    <row r="23" spans="1:14" ht="11.25">
      <c r="A23" s="4" t="s">
        <v>23</v>
      </c>
      <c r="B23" s="13">
        <f>('canopy corr tmax'!B23)*10</f>
        <v>104.69509754871346</v>
      </c>
      <c r="C23" s="13">
        <f>('canopy corr tmax'!C23)*10</f>
        <v>120.86369254044538</v>
      </c>
      <c r="D23" s="13">
        <f>('canopy corr tmax'!D23)*10</f>
        <v>138.06237798206524</v>
      </c>
      <c r="E23" s="13">
        <f>('canopy corr tmax'!E23)*10</f>
        <v>163.31587241461008</v>
      </c>
      <c r="F23" s="13">
        <f>('canopy corr tmax'!F23)*10</f>
        <v>199.72284530167187</v>
      </c>
      <c r="G23" s="13">
        <f>('canopy corr tmax'!G23)*10</f>
        <v>247.86439434383382</v>
      </c>
      <c r="H23" s="13">
        <f>('canopy corr tmax'!H23)*10</f>
        <v>290.41564092462636</v>
      </c>
      <c r="I23" s="13">
        <f>('canopy corr tmax'!I23)*10</f>
        <v>296.74048597364094</v>
      </c>
      <c r="J23" s="13">
        <f>('canopy corr tmax'!J23)*10</f>
        <v>265.0682911281146</v>
      </c>
      <c r="K23" s="13">
        <f>('canopy corr tmax'!K23)*10</f>
        <v>199.3151595760499</v>
      </c>
      <c r="L23" s="13">
        <f>('canopy corr tmax'!L23)*10</f>
        <v>108.12248454476989</v>
      </c>
      <c r="M23" s="13">
        <f>('canopy corr tmax'!M23)*10</f>
        <v>98.23777276941999</v>
      </c>
      <c r="N23" s="14">
        <f t="shared" si="0"/>
        <v>186.0353429206635</v>
      </c>
    </row>
    <row r="24" spans="1:14" ht="11.25">
      <c r="A24" s="4" t="s">
        <v>24</v>
      </c>
      <c r="B24" s="13">
        <f>('canopy corr tmax'!B24)*10</f>
        <v>97.25358646453266</v>
      </c>
      <c r="C24" s="13">
        <f>('canopy corr tmax'!C24)*10</f>
        <v>116.79780823847551</v>
      </c>
      <c r="D24" s="13">
        <f>('canopy corr tmax'!D24)*10</f>
        <v>139.32069629626756</v>
      </c>
      <c r="E24" s="13">
        <f>('canopy corr tmax'!E24)*10</f>
        <v>171.07166665709596</v>
      </c>
      <c r="F24" s="13">
        <f>('canopy corr tmax'!F24)*10</f>
        <v>216.93065519534332</v>
      </c>
      <c r="G24" s="13">
        <f>('canopy corr tmax'!G24)*10</f>
        <v>266.5786769104504</v>
      </c>
      <c r="H24" s="13">
        <f>('canopy corr tmax'!H24)*10</f>
        <v>310.4089710216693</v>
      </c>
      <c r="I24" s="13">
        <f>('canopy corr tmax'!I24)*10</f>
        <v>309.1643690158969</v>
      </c>
      <c r="J24" s="13">
        <f>('canopy corr tmax'!J24)*10</f>
        <v>271.7650081557219</v>
      </c>
      <c r="K24" s="13">
        <f>('canopy corr tmax'!K24)*10</f>
        <v>202.48187356124188</v>
      </c>
      <c r="L24" s="13">
        <f>('canopy corr tmax'!L24)*10</f>
        <v>110.55866924935631</v>
      </c>
      <c r="M24" s="13">
        <f>('canopy corr tmax'!M24)*10</f>
        <v>89.70908596161068</v>
      </c>
      <c r="N24" s="14">
        <f t="shared" si="0"/>
        <v>191.8367555606385</v>
      </c>
    </row>
    <row r="25" spans="1:14" ht="11.25">
      <c r="A25" s="4" t="s">
        <v>25</v>
      </c>
      <c r="B25" s="13">
        <f>('canopy corr tmax'!B25)*10</f>
        <v>84.89606470952236</v>
      </c>
      <c r="C25" s="13">
        <f>('canopy corr tmax'!C25)*10</f>
        <v>114.01461110655852</v>
      </c>
      <c r="D25" s="13">
        <f>('canopy corr tmax'!D25)*10</f>
        <v>148.47260277961317</v>
      </c>
      <c r="E25" s="13">
        <f>('canopy corr tmax'!E25)*10</f>
        <v>185.24547715713788</v>
      </c>
      <c r="F25" s="13">
        <f>('canopy corr tmax'!F25)*10</f>
        <v>237.83899187452775</v>
      </c>
      <c r="G25" s="13">
        <f>('canopy corr tmax'!G25)*10</f>
        <v>287.0013156927334</v>
      </c>
      <c r="H25" s="13">
        <f>('canopy corr tmax'!H25)*10</f>
        <v>333.7409720347676</v>
      </c>
      <c r="I25" s="13">
        <f>('canopy corr tmax'!I25)*10</f>
        <v>336.9196322272501</v>
      </c>
      <c r="J25" s="13">
        <f>('canopy corr tmax'!J25)*10</f>
        <v>285.5493659823862</v>
      </c>
      <c r="K25" s="13">
        <f>('canopy corr tmax'!K25)*10</f>
        <v>201.92082851269163</v>
      </c>
      <c r="L25" s="13">
        <f>('canopy corr tmax'!L25)*10</f>
        <v>102.92287282228754</v>
      </c>
      <c r="M25" s="13">
        <f>('canopy corr tmax'!M25)*10</f>
        <v>78.6387787005481</v>
      </c>
      <c r="N25" s="14">
        <f t="shared" si="0"/>
        <v>199.76345946666868</v>
      </c>
    </row>
    <row r="26" spans="1:14" ht="11.25">
      <c r="A26" s="4" t="s">
        <v>26</v>
      </c>
      <c r="B26" s="13">
        <f>('canopy corr tmax'!B26)*10</f>
        <v>83.03446454641943</v>
      </c>
      <c r="C26" s="13">
        <f>('canopy corr tmax'!C26)*10</f>
        <v>111.79924942871835</v>
      </c>
      <c r="D26" s="13">
        <f>('canopy corr tmax'!D26)*10</f>
        <v>145.89176144242884</v>
      </c>
      <c r="E26" s="13">
        <f>('canopy corr tmax'!E26)*10</f>
        <v>193.14144746973668</v>
      </c>
      <c r="F26" s="13">
        <f>('canopy corr tmax'!F26)*10</f>
        <v>225.50942665400447</v>
      </c>
      <c r="G26" s="13">
        <f>('canopy corr tmax'!G26)*10</f>
        <v>270.84188367874367</v>
      </c>
      <c r="H26" s="13">
        <f>('canopy corr tmax'!H26)*10</f>
        <v>310.14576719755013</v>
      </c>
      <c r="I26" s="13">
        <f>('canopy corr tmax'!I26)*10</f>
        <v>324.3732627223122</v>
      </c>
      <c r="J26" s="13">
        <f>('canopy corr tmax'!J26)*10</f>
        <v>277.3088064386444</v>
      </c>
      <c r="K26" s="13">
        <f>('canopy corr tmax'!K26)*10</f>
        <v>198.8489589084055</v>
      </c>
      <c r="L26" s="13">
        <f>('canopy corr tmax'!L26)*10</f>
        <v>108.08809732236953</v>
      </c>
      <c r="M26" s="13">
        <f>('canopy corr tmax'!M26)*10</f>
        <v>79.75482405325727</v>
      </c>
      <c r="N26" s="14">
        <f t="shared" si="0"/>
        <v>194.06149582188254</v>
      </c>
    </row>
    <row r="27" spans="1:14" ht="11.25">
      <c r="A27" s="4" t="s">
        <v>27</v>
      </c>
      <c r="B27" s="13">
        <f>('canopy corr tmax'!B27)*10</f>
        <v>49.10845479885878</v>
      </c>
      <c r="C27" s="13">
        <f>('canopy corr tmax'!C27)*10</f>
        <v>66.78978718261446</v>
      </c>
      <c r="D27" s="13">
        <f>('canopy corr tmax'!D27)*10</f>
        <v>81.93656126970787</v>
      </c>
      <c r="E27" s="13">
        <f>('canopy corr tmax'!E27)*10</f>
        <v>116.93711104315115</v>
      </c>
      <c r="F27" s="13">
        <f>('canopy corr tmax'!F27)*10</f>
        <v>172.81850406043188</v>
      </c>
      <c r="G27" s="13">
        <f>('canopy corr tmax'!G27)*10</f>
        <v>222.85690859564903</v>
      </c>
      <c r="H27" s="13">
        <f>('canopy corr tmax'!H27)*10</f>
        <v>274.4826734579956</v>
      </c>
      <c r="I27" s="13">
        <f>('canopy corr tmax'!I27)*10</f>
        <v>274.3457782594446</v>
      </c>
      <c r="J27" s="13">
        <f>('canopy corr tmax'!J27)*10</f>
        <v>199.58142089471224</v>
      </c>
      <c r="K27" s="13">
        <f>('canopy corr tmax'!K27)*10</f>
        <v>139.2175417517281</v>
      </c>
      <c r="L27" s="13">
        <f>('canopy corr tmax'!L27)*10</f>
        <v>73.24866438877436</v>
      </c>
      <c r="M27" s="13">
        <f>('canopy corr tmax'!M27)*10</f>
        <v>51.62869567349199</v>
      </c>
      <c r="N27" s="14">
        <f t="shared" si="0"/>
        <v>143.57934178138</v>
      </c>
    </row>
    <row r="28" spans="1:14" ht="11.25">
      <c r="A28" s="4" t="s">
        <v>28</v>
      </c>
      <c r="B28" s="13">
        <f>('canopy corr tmax'!B28)*10</f>
        <v>74.37202265204228</v>
      </c>
      <c r="C28" s="13">
        <f>('canopy corr tmax'!C28)*10</f>
        <v>89.7509902254171</v>
      </c>
      <c r="D28" s="13">
        <f>('canopy corr tmax'!D28)*10</f>
        <v>109.93852013662655</v>
      </c>
      <c r="E28" s="13">
        <f>('canopy corr tmax'!E28)*10</f>
        <v>136.02081578369038</v>
      </c>
      <c r="F28" s="13">
        <f>('canopy corr tmax'!F28)*10</f>
        <v>178.4083775384568</v>
      </c>
      <c r="G28" s="13">
        <f>('canopy corr tmax'!G28)*10</f>
        <v>210.80756432499282</v>
      </c>
      <c r="H28" s="13">
        <f>('canopy corr tmax'!H28)*10</f>
        <v>238.104383869987</v>
      </c>
      <c r="I28" s="13">
        <f>('canopy corr tmax'!I28)*10</f>
        <v>237.8900648415763</v>
      </c>
      <c r="J28" s="13">
        <f>('canopy corr tmax'!J28)*10</f>
        <v>210.18454832010627</v>
      </c>
      <c r="K28" s="13">
        <f>('canopy corr tmax'!K28)*10</f>
        <v>165.2498393618617</v>
      </c>
      <c r="L28" s="13">
        <f>('canopy corr tmax'!L28)*10</f>
        <v>91.298132530881</v>
      </c>
      <c r="M28" s="13">
        <f>('canopy corr tmax'!M28)*10</f>
        <v>74.19129456625967</v>
      </c>
      <c r="N28" s="14">
        <f t="shared" si="0"/>
        <v>151.35137951265816</v>
      </c>
    </row>
    <row r="29" spans="1:14" ht="11.25">
      <c r="A29" s="4" t="s">
        <v>29</v>
      </c>
      <c r="B29" s="13">
        <f>('canopy corr tmax'!B29)*10</f>
        <v>64.61305683325777</v>
      </c>
      <c r="C29" s="13">
        <f>('canopy corr tmax'!C29)*10</f>
        <v>64.95631622357942</v>
      </c>
      <c r="D29" s="13">
        <f>('canopy corr tmax'!D29)*10</f>
        <v>79.31967130409559</v>
      </c>
      <c r="E29" s="13">
        <f>('canopy corr tmax'!E29)*10</f>
        <v>108.40373365669666</v>
      </c>
      <c r="F29" s="13">
        <f>('canopy corr tmax'!F29)*10</f>
        <v>128.62513266011388</v>
      </c>
      <c r="G29" s="13">
        <f>('canopy corr tmax'!G29)*10</f>
        <v>182.87903134058456</v>
      </c>
      <c r="H29" s="13">
        <f>('canopy corr tmax'!H29)*10</f>
        <v>223.54195604053004</v>
      </c>
      <c r="I29" s="13">
        <f>('canopy corr tmax'!I29)*10</f>
        <v>227.80959845439838</v>
      </c>
      <c r="J29" s="13">
        <f>('canopy corr tmax'!J29)*10</f>
        <v>202.54593648926235</v>
      </c>
      <c r="K29" s="13">
        <f>('canopy corr tmax'!K29)*10</f>
        <v>139.51220001961875</v>
      </c>
      <c r="L29" s="13">
        <f>('canopy corr tmax'!L29)*10</f>
        <v>50.46759258771928</v>
      </c>
      <c r="M29" s="13">
        <f>('canopy corr tmax'!M29)*10</f>
        <v>51.13807864301628</v>
      </c>
      <c r="N29" s="14">
        <f t="shared" si="0"/>
        <v>126.98435868773943</v>
      </c>
    </row>
    <row r="30" spans="1:14" ht="11.25">
      <c r="A30" s="4" t="s">
        <v>30</v>
      </c>
      <c r="B30" s="13">
        <f>('canopy corr tmax'!B30)*10</f>
        <v>88.89119338884785</v>
      </c>
      <c r="C30" s="13">
        <f>('canopy corr tmax'!C30)*10</f>
        <v>109.11502304040104</v>
      </c>
      <c r="D30" s="13">
        <f>('canopy corr tmax'!D30)*10</f>
        <v>124.35843738045364</v>
      </c>
      <c r="E30" s="13">
        <f>('canopy corr tmax'!E30)*10</f>
        <v>149.75333015392368</v>
      </c>
      <c r="F30" s="13">
        <f>('canopy corr tmax'!F30)*10</f>
        <v>189.81574398730822</v>
      </c>
      <c r="G30" s="13">
        <f>('canopy corr tmax'!G30)*10</f>
        <v>235.57058043774617</v>
      </c>
      <c r="H30" s="13">
        <f>('canopy corr tmax'!H30)*10</f>
        <v>267.4040509977215</v>
      </c>
      <c r="I30" s="13">
        <f>('canopy corr tmax'!I30)*10</f>
        <v>263.4334848534505</v>
      </c>
      <c r="J30" s="13">
        <f>('canopy corr tmax'!J30)*10</f>
        <v>240.81314144484696</v>
      </c>
      <c r="K30" s="13">
        <f>('canopy corr tmax'!K30)*10</f>
        <v>176.5408218181176</v>
      </c>
      <c r="L30" s="13">
        <f>('canopy corr tmax'!L30)*10</f>
        <v>90.97129268461502</v>
      </c>
      <c r="M30" s="13">
        <f>('canopy corr tmax'!M30)*10</f>
        <v>94.30192124411356</v>
      </c>
      <c r="N30" s="14">
        <f t="shared" si="0"/>
        <v>169.2474184526288</v>
      </c>
    </row>
    <row r="31" spans="1:14" ht="11.25">
      <c r="A31" s="4" t="s">
        <v>31</v>
      </c>
      <c r="B31" s="13">
        <f>('canopy corr tmax'!B31)*10</f>
        <v>66.61635709316676</v>
      </c>
      <c r="C31" s="13">
        <f>('canopy corr tmax'!C31)*10</f>
        <v>80.13720951625314</v>
      </c>
      <c r="D31" s="13">
        <f>('canopy corr tmax'!D31)*10</f>
        <v>93.80579518272228</v>
      </c>
      <c r="E31" s="13">
        <f>('canopy corr tmax'!E31)*10</f>
        <v>108.49468900333775</v>
      </c>
      <c r="F31" s="13">
        <f>('canopy corr tmax'!F31)*10</f>
        <v>148.67926513173586</v>
      </c>
      <c r="G31" s="13">
        <f>('canopy corr tmax'!G31)*10</f>
        <v>204.64535003063185</v>
      </c>
      <c r="H31" s="13">
        <f>('canopy corr tmax'!H31)*10</f>
        <v>252.18163885173675</v>
      </c>
      <c r="I31" s="13">
        <f>('canopy corr tmax'!I31)*10</f>
        <v>241.70196881761262</v>
      </c>
      <c r="J31" s="13">
        <f>('canopy corr tmax'!J31)*10</f>
        <v>230.1634014919586</v>
      </c>
      <c r="K31" s="13">
        <f>('canopy corr tmax'!K31)*10</f>
        <v>164.8230744111819</v>
      </c>
      <c r="L31" s="13">
        <f>('canopy corr tmax'!L31)*10</f>
        <v>73.59977913696821</v>
      </c>
      <c r="M31" s="13">
        <f>('canopy corr tmax'!M31)*10</f>
        <v>67.65977779245084</v>
      </c>
      <c r="N31" s="14">
        <f t="shared" si="0"/>
        <v>144.3756922049797</v>
      </c>
    </row>
    <row r="32" spans="1:14" ht="11.25">
      <c r="A32" s="4" t="s">
        <v>32</v>
      </c>
      <c r="B32" s="13">
        <f>('canopy corr tmax'!B32)*10</f>
        <v>80.23496960010323</v>
      </c>
      <c r="C32" s="13">
        <f>('canopy corr tmax'!C32)*10</f>
        <v>91.66892413376267</v>
      </c>
      <c r="D32" s="13">
        <f>('canopy corr tmax'!D32)*10</f>
        <v>114.39338446752835</v>
      </c>
      <c r="E32" s="13">
        <f>('canopy corr tmax'!E32)*10</f>
        <v>157.9323577867315</v>
      </c>
      <c r="F32" s="13">
        <f>('canopy corr tmax'!F32)*10</f>
        <v>206.15509906137234</v>
      </c>
      <c r="G32" s="13">
        <f>('canopy corr tmax'!G32)*10</f>
        <v>242.96578919491182</v>
      </c>
      <c r="H32" s="13">
        <f>('canopy corr tmax'!H32)*10</f>
        <v>290.7874617885063</v>
      </c>
      <c r="I32" s="13">
        <f>('canopy corr tmax'!I32)*10</f>
        <v>280.1019893109788</v>
      </c>
      <c r="J32" s="13">
        <f>('canopy corr tmax'!J32)*10</f>
        <v>234.89246101102952</v>
      </c>
      <c r="K32" s="13">
        <f>('canopy corr tmax'!K32)*10</f>
        <v>176.53875658904855</v>
      </c>
      <c r="L32" s="13">
        <f>('canopy corr tmax'!L32)*10</f>
        <v>93.13470554814606</v>
      </c>
      <c r="M32" s="13">
        <f>('canopy corr tmax'!M32)*10</f>
        <v>80.78640969242528</v>
      </c>
      <c r="N32" s="14">
        <f t="shared" si="0"/>
        <v>170.7993590153787</v>
      </c>
    </row>
    <row r="33" spans="1:14" ht="11.25">
      <c r="A33" s="4" t="s">
        <v>33</v>
      </c>
      <c r="B33" s="13">
        <f>('canopy corr tmax'!B33)*10</f>
        <v>72.94682268127046</v>
      </c>
      <c r="C33" s="13">
        <f>('canopy corr tmax'!C33)*10</f>
        <v>89.95301989136985</v>
      </c>
      <c r="D33" s="13">
        <f>('canopy corr tmax'!D33)*10</f>
        <v>111.58750989427638</v>
      </c>
      <c r="E33" s="13">
        <f>('canopy corr tmax'!E33)*10</f>
        <v>163.5318532496811</v>
      </c>
      <c r="F33" s="13">
        <f>('canopy corr tmax'!F33)*10</f>
        <v>198.90784842308744</v>
      </c>
      <c r="G33" s="13">
        <f>('canopy corr tmax'!G33)*10</f>
        <v>236.48170235377046</v>
      </c>
      <c r="H33" s="13">
        <f>('canopy corr tmax'!H33)*10</f>
        <v>283.6447562892082</v>
      </c>
      <c r="I33" s="13">
        <f>('canopy corr tmax'!I33)*10</f>
        <v>291.2386310951052</v>
      </c>
      <c r="J33" s="13">
        <f>('canopy corr tmax'!J33)*10</f>
        <v>244.62620053143615</v>
      </c>
      <c r="K33" s="13">
        <f>('canopy corr tmax'!K33)*10</f>
        <v>169.65415754269927</v>
      </c>
      <c r="L33" s="13">
        <f>('canopy corr tmax'!L33)*10</f>
        <v>91.642674756544</v>
      </c>
      <c r="M33" s="13">
        <f>('canopy corr tmax'!M33)*10</f>
        <v>73.70129325070643</v>
      </c>
      <c r="N33" s="14">
        <f t="shared" si="0"/>
        <v>168.9930391632629</v>
      </c>
    </row>
    <row r="34" spans="1:14" ht="11.25">
      <c r="A34" s="4" t="s">
        <v>34</v>
      </c>
      <c r="B34" s="13">
        <f>('canopy corr tmax'!B34)*10</f>
        <v>46.41415237541161</v>
      </c>
      <c r="C34" s="13">
        <f>('canopy corr tmax'!C34)*10</f>
        <v>56.348888530879506</v>
      </c>
      <c r="D34" s="13">
        <f>('canopy corr tmax'!D34)*10</f>
        <v>72.52692951914061</v>
      </c>
      <c r="E34" s="13">
        <f>('canopy corr tmax'!E34)*10</f>
        <v>102.58265880775981</v>
      </c>
      <c r="F34" s="13">
        <f>('canopy corr tmax'!F34)*10</f>
        <v>154.35326973929378</v>
      </c>
      <c r="G34" s="13">
        <f>('canopy corr tmax'!G34)*10</f>
        <v>209.9391128394822</v>
      </c>
      <c r="H34" s="13">
        <f>('canopy corr tmax'!H34)*10</f>
        <v>248.65410556917712</v>
      </c>
      <c r="I34" s="13">
        <f>('canopy corr tmax'!I34)*10</f>
        <v>239.52343904466295</v>
      </c>
      <c r="J34" s="13">
        <f>('canopy corr tmax'!J34)*10</f>
        <v>193.10545352239438</v>
      </c>
      <c r="K34" s="13">
        <f>('canopy corr tmax'!K34)*10</f>
        <v>136.11361303981118</v>
      </c>
      <c r="L34" s="13">
        <f>('canopy corr tmax'!L34)*10</f>
        <v>68.38042482626429</v>
      </c>
      <c r="M34" s="13">
        <f>('canopy corr tmax'!M34)*10</f>
        <v>49.791153927561645</v>
      </c>
      <c r="N34" s="14">
        <f t="shared" si="0"/>
        <v>131.47776681181992</v>
      </c>
    </row>
    <row r="35" spans="1:14" ht="11.25">
      <c r="A35" s="4" t="s">
        <v>35</v>
      </c>
      <c r="B35" s="13">
        <f>('canopy corr tmax'!B35)*10</f>
        <v>52.172410320580234</v>
      </c>
      <c r="C35" s="13">
        <f>('canopy corr tmax'!C35)*10</f>
        <v>65.9727465506742</v>
      </c>
      <c r="D35" s="13">
        <f>('canopy corr tmax'!D35)*10</f>
        <v>82.29816042487587</v>
      </c>
      <c r="E35" s="13">
        <f>('canopy corr tmax'!E35)*10</f>
        <v>109.52272281615305</v>
      </c>
      <c r="F35" s="13">
        <f>('canopy corr tmax'!F35)*10</f>
        <v>162.75187917218335</v>
      </c>
      <c r="G35" s="13">
        <f>('canopy corr tmax'!G35)*10</f>
        <v>214.43469320013037</v>
      </c>
      <c r="H35" s="13">
        <f>('canopy corr tmax'!H35)*10</f>
        <v>254.44722444819365</v>
      </c>
      <c r="I35" s="13">
        <f>('canopy corr tmax'!I35)*10</f>
        <v>245.43363083888323</v>
      </c>
      <c r="J35" s="13">
        <f>('canopy corr tmax'!J35)*10</f>
        <v>186.79693659124996</v>
      </c>
      <c r="K35" s="13">
        <f>('canopy corr tmax'!K35)*10</f>
        <v>134.92842407846126</v>
      </c>
      <c r="L35" s="13">
        <f>('canopy corr tmax'!L35)*10</f>
        <v>73.98875856516953</v>
      </c>
      <c r="M35" s="13">
        <f>('canopy corr tmax'!M35)*10</f>
        <v>56.73070749075228</v>
      </c>
      <c r="N35" s="14">
        <f t="shared" si="0"/>
        <v>136.62319120810892</v>
      </c>
    </row>
    <row r="36" spans="1:14" ht="11.25">
      <c r="A36" s="4" t="s">
        <v>36</v>
      </c>
      <c r="B36" s="13">
        <f>('canopy corr tmax'!B36)*10</f>
        <v>48.784166820626496</v>
      </c>
      <c r="C36" s="13">
        <f>('canopy corr tmax'!C36)*10</f>
        <v>69.61484713490604</v>
      </c>
      <c r="D36" s="13">
        <f>('canopy corr tmax'!D36)*10</f>
        <v>95.42660017550794</v>
      </c>
      <c r="E36" s="13">
        <f>('canopy corr tmax'!E36)*10</f>
        <v>133.87344388408903</v>
      </c>
      <c r="F36" s="13">
        <f>('canopy corr tmax'!F36)*10</f>
        <v>190.4140093282271</v>
      </c>
      <c r="G36" s="13">
        <f>('canopy corr tmax'!G36)*10</f>
        <v>243.1377513272787</v>
      </c>
      <c r="H36" s="13">
        <f>('canopy corr tmax'!H36)*10</f>
        <v>295.1888205839687</v>
      </c>
      <c r="I36" s="13">
        <f>('canopy corr tmax'!I36)*10</f>
        <v>275.7343496573784</v>
      </c>
      <c r="J36" s="13">
        <f>('canopy corr tmax'!J36)*10</f>
        <v>223.6648887342762</v>
      </c>
      <c r="K36" s="13">
        <f>('canopy corr tmax'!K36)*10</f>
        <v>152.26673693310815</v>
      </c>
      <c r="L36" s="13">
        <f>('canopy corr tmax'!L36)*10</f>
        <v>75.00823407947959</v>
      </c>
      <c r="M36" s="13">
        <f>('canopy corr tmax'!M36)*10</f>
        <v>54.188747321646034</v>
      </c>
      <c r="N36" s="14">
        <f t="shared" si="0"/>
        <v>154.7752163317077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45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41</v>
      </c>
    </row>
    <row r="4" spans="1:14" ht="11.25">
      <c r="A4" s="4" t="s">
        <v>4</v>
      </c>
      <c r="B4" s="13">
        <f>('canopy corr tmin'!B4)*10</f>
        <v>-11.128384765432223</v>
      </c>
      <c r="C4" s="13">
        <f>('canopy corr tmin'!C4)*10</f>
        <v>-5.030905946920036</v>
      </c>
      <c r="D4" s="13">
        <f>('canopy corr tmin'!D4)*10</f>
        <v>5.287919296718549</v>
      </c>
      <c r="E4" s="13">
        <f>('canopy corr tmin'!E4)*10</f>
        <v>22.8476563448189</v>
      </c>
      <c r="F4" s="13">
        <f>('canopy corr tmin'!F4)*10</f>
        <v>48.418335856058185</v>
      </c>
      <c r="G4" s="13">
        <f>('canopy corr tmin'!G4)*10</f>
        <v>73.12147176101206</v>
      </c>
      <c r="H4" s="13">
        <f>('canopy corr tmin'!H4)*10</f>
        <v>89.87683253356269</v>
      </c>
      <c r="I4" s="13">
        <f>('canopy corr tmin'!I4)*10</f>
        <v>87.79964674866272</v>
      </c>
      <c r="J4" s="13">
        <f>('canopy corr tmin'!J4)*10</f>
        <v>61.62547249063202</v>
      </c>
      <c r="K4" s="13">
        <f>('canopy corr tmin'!K4)*10</f>
        <v>31.23251594442156</v>
      </c>
      <c r="L4" s="13">
        <f>('canopy corr tmin'!L4)*10</f>
        <v>9.380590883922848</v>
      </c>
      <c r="M4" s="13">
        <f>('canopy corr tmin'!M4)*10</f>
        <v>-12.422341745909138</v>
      </c>
      <c r="N4" s="14">
        <f>AVERAGE(B4:M4)</f>
        <v>33.41740078346234</v>
      </c>
    </row>
    <row r="5" spans="1:14" ht="11.25">
      <c r="A5" s="4" t="s">
        <v>5</v>
      </c>
      <c r="B5" s="13">
        <f>('canopy corr tmin'!B5)*10</f>
        <v>-14.10002016710115</v>
      </c>
      <c r="C5" s="13">
        <f>('canopy corr tmin'!C5)*10</f>
        <v>-7.1957442495560064</v>
      </c>
      <c r="D5" s="13">
        <f>('canopy corr tmin'!D5)*10</f>
        <v>2.155893072598629</v>
      </c>
      <c r="E5" s="13">
        <f>('canopy corr tmin'!E5)*10</f>
        <v>21.683663707934176</v>
      </c>
      <c r="F5" s="13">
        <f>('canopy corr tmin'!F5)*10</f>
        <v>51.0068053554864</v>
      </c>
      <c r="G5" s="13">
        <f>('canopy corr tmin'!G5)*10</f>
        <v>77.22127571160235</v>
      </c>
      <c r="H5" s="13">
        <f>('canopy corr tmin'!H5)*10</f>
        <v>92.65947989993636</v>
      </c>
      <c r="I5" s="13">
        <f>('canopy corr tmin'!I5)*10</f>
        <v>91.33797873376653</v>
      </c>
      <c r="J5" s="13">
        <f>('canopy corr tmin'!J5)*10</f>
        <v>62.64829058268427</v>
      </c>
      <c r="K5" s="13">
        <f>('canopy corr tmin'!K5)*10</f>
        <v>32.86714490445622</v>
      </c>
      <c r="L5" s="13">
        <f>('canopy corr tmin'!L5)*10</f>
        <v>5.7567036022554685</v>
      </c>
      <c r="M5" s="13">
        <f>('canopy corr tmin'!M5)*10</f>
        <v>-12.552335382758827</v>
      </c>
      <c r="N5" s="14">
        <f aca="true" t="shared" si="0" ref="N5:N36">AVERAGE(B5:M5)</f>
        <v>33.6240946476087</v>
      </c>
    </row>
    <row r="6" spans="1:14" ht="11.25">
      <c r="A6" s="4" t="s">
        <v>6</v>
      </c>
      <c r="B6" s="13">
        <f>('canopy corr tmin'!B6)*10</f>
        <v>-15.468098871206447</v>
      </c>
      <c r="C6" s="13">
        <f>('canopy corr tmin'!C6)*10</f>
        <v>-8.61676405516347</v>
      </c>
      <c r="D6" s="13">
        <f>('canopy corr tmin'!D6)*10</f>
        <v>-7.519134187845555</v>
      </c>
      <c r="E6" s="13">
        <f>('canopy corr tmin'!E6)*10</f>
        <v>11.051066121346212</v>
      </c>
      <c r="F6" s="13">
        <f>('canopy corr tmin'!F6)*10</f>
        <v>39.86656463968104</v>
      </c>
      <c r="G6" s="13">
        <f>('canopy corr tmin'!G6)*10</f>
        <v>67.73414738536593</v>
      </c>
      <c r="H6" s="13">
        <f>('canopy corr tmin'!H6)*10</f>
        <v>91.90000349041514</v>
      </c>
      <c r="I6" s="13">
        <f>('canopy corr tmin'!I6)*10</f>
        <v>95.68251161786348</v>
      </c>
      <c r="J6" s="13">
        <f>('canopy corr tmin'!J6)*10</f>
        <v>75.07499771958861</v>
      </c>
      <c r="K6" s="13">
        <f>('canopy corr tmin'!K6)*10</f>
        <v>44.48393168352354</v>
      </c>
      <c r="L6" s="13">
        <f>('canopy corr tmin'!L6)*10</f>
        <v>0.9181543769393039</v>
      </c>
      <c r="M6" s="13">
        <f>('canopy corr tmin'!M6)*10</f>
        <v>-13.249207008773949</v>
      </c>
      <c r="N6" s="14">
        <f t="shared" si="0"/>
        <v>31.82151440931115</v>
      </c>
    </row>
    <row r="7" spans="1:14" ht="11.25">
      <c r="A7" s="4" t="s">
        <v>7</v>
      </c>
      <c r="B7" s="13">
        <f>('canopy corr tmin'!B7)*10</f>
        <v>-19.57399485894516</v>
      </c>
      <c r="C7" s="13">
        <f>('canopy corr tmin'!C7)*10</f>
        <v>-11.587068087040741</v>
      </c>
      <c r="D7" s="13">
        <f>('canopy corr tmin'!D7)*10</f>
        <v>-11.532969084802499</v>
      </c>
      <c r="E7" s="13">
        <f>('canopy corr tmin'!E7)*10</f>
        <v>6.6008286092765704</v>
      </c>
      <c r="F7" s="13">
        <f>('canopy corr tmin'!F7)*10</f>
        <v>27.51578343911219</v>
      </c>
      <c r="G7" s="13">
        <f>('canopy corr tmin'!G7)*10</f>
        <v>62.49876254552696</v>
      </c>
      <c r="H7" s="13">
        <f>('canopy corr tmin'!H7)*10</f>
        <v>89.20289502112753</v>
      </c>
      <c r="I7" s="13">
        <f>('canopy corr tmin'!I7)*10</f>
        <v>97.04973396235883</v>
      </c>
      <c r="J7" s="13">
        <f>('canopy corr tmin'!J7)*10</f>
        <v>71.85102239514477</v>
      </c>
      <c r="K7" s="13">
        <f>('canopy corr tmin'!K7)*10</f>
        <v>41.15280509858556</v>
      </c>
      <c r="L7" s="13">
        <f>('canopy corr tmin'!L7)*10</f>
        <v>-5.755275733454765</v>
      </c>
      <c r="M7" s="13">
        <f>('canopy corr tmin'!M7)*10</f>
        <v>-17.523822813959015</v>
      </c>
      <c r="N7" s="14">
        <f t="shared" si="0"/>
        <v>27.491558374410847</v>
      </c>
    </row>
    <row r="8" spans="1:14" ht="11.25">
      <c r="A8" s="4" t="s">
        <v>8</v>
      </c>
      <c r="B8" s="13">
        <f>('canopy corr tmin'!B8)*10</f>
        <v>-23.17812699675647</v>
      </c>
      <c r="C8" s="13">
        <f>('canopy corr tmin'!C8)*10</f>
        <v>-19.137187130586856</v>
      </c>
      <c r="D8" s="13">
        <f>('canopy corr tmin'!D8)*10</f>
        <v>-18.066081952248684</v>
      </c>
      <c r="E8" s="13">
        <f>('canopy corr tmin'!E8)*10</f>
        <v>-0.6063696459677771</v>
      </c>
      <c r="F8" s="13">
        <f>('canopy corr tmin'!F8)*10</f>
        <v>18.06591911879561</v>
      </c>
      <c r="G8" s="13">
        <f>('canopy corr tmin'!G8)*10</f>
        <v>54.427230185148844</v>
      </c>
      <c r="H8" s="13">
        <f>('canopy corr tmin'!H8)*10</f>
        <v>79.23828247434069</v>
      </c>
      <c r="I8" s="13">
        <f>('canopy corr tmin'!I8)*10</f>
        <v>86.98969057332633</v>
      </c>
      <c r="J8" s="13">
        <f>('canopy corr tmin'!J8)*10</f>
        <v>64.17442315779124</v>
      </c>
      <c r="K8" s="13">
        <f>('canopy corr tmin'!K8)*10</f>
        <v>32.21119371778466</v>
      </c>
      <c r="L8" s="13">
        <f>('canopy corr tmin'!L8)*10</f>
        <v>-12.466508256661424</v>
      </c>
      <c r="M8" s="13">
        <f>('canopy corr tmin'!M8)*10</f>
        <v>-23.618720725470702</v>
      </c>
      <c r="N8" s="14">
        <f t="shared" si="0"/>
        <v>19.83614537662462</v>
      </c>
    </row>
    <row r="9" spans="1:14" ht="11.25">
      <c r="A9" s="4" t="s">
        <v>9</v>
      </c>
      <c r="B9" s="13">
        <f>('canopy corr tmin'!B9)*10</f>
        <v>-12.038398318869671</v>
      </c>
      <c r="C9" s="13">
        <f>('canopy corr tmin'!C9)*10</f>
        <v>-11.012689589240946</v>
      </c>
      <c r="D9" s="13">
        <f>('canopy corr tmin'!D9)*10</f>
        <v>-2.2161278153841977</v>
      </c>
      <c r="E9" s="13">
        <f>('canopy corr tmin'!E9)*10</f>
        <v>12.572522358675378</v>
      </c>
      <c r="F9" s="13">
        <f>('canopy corr tmin'!F9)*10</f>
        <v>39.11979863526711</v>
      </c>
      <c r="G9" s="13">
        <f>('canopy corr tmin'!G9)*10</f>
        <v>68.1639500830409</v>
      </c>
      <c r="H9" s="13">
        <f>('canopy corr tmin'!H9)*10</f>
        <v>92.91971317288628</v>
      </c>
      <c r="I9" s="13">
        <f>('canopy corr tmin'!I9)*10</f>
        <v>94.37636031174137</v>
      </c>
      <c r="J9" s="13">
        <f>('canopy corr tmin'!J9)*10</f>
        <v>69.5127683137313</v>
      </c>
      <c r="K9" s="13">
        <f>('canopy corr tmin'!K9)*10</f>
        <v>40.52862220826751</v>
      </c>
      <c r="L9" s="13">
        <f>('canopy corr tmin'!L9)*10</f>
        <v>4.27219923953614</v>
      </c>
      <c r="M9" s="13">
        <f>('canopy corr tmin'!M9)*10</f>
        <v>-15.660923384432044</v>
      </c>
      <c r="N9" s="14">
        <f t="shared" si="0"/>
        <v>31.711482934601587</v>
      </c>
    </row>
    <row r="10" spans="1:14" ht="11.25">
      <c r="A10" s="4" t="s">
        <v>10</v>
      </c>
      <c r="B10" s="13">
        <f>('canopy corr tmin'!B10)*10</f>
        <v>-3.8164991179223513</v>
      </c>
      <c r="C10" s="13">
        <f>('canopy corr tmin'!C10)*10</f>
        <v>5.346314062153249</v>
      </c>
      <c r="D10" s="13">
        <f>('canopy corr tmin'!D10)*10</f>
        <v>10.92673710884538</v>
      </c>
      <c r="E10" s="13">
        <f>('canopy corr tmin'!E10)*10</f>
        <v>27.578179052000987</v>
      </c>
      <c r="F10" s="13">
        <f>('canopy corr tmin'!F10)*10</f>
        <v>55.33738830397891</v>
      </c>
      <c r="G10" s="13">
        <f>('canopy corr tmin'!G10)*10</f>
        <v>83.67789377513157</v>
      </c>
      <c r="H10" s="13">
        <f>('canopy corr tmin'!H10)*10</f>
        <v>101.01038417074241</v>
      </c>
      <c r="I10" s="13">
        <f>('canopy corr tmin'!I10)*10</f>
        <v>99.22691585081496</v>
      </c>
      <c r="J10" s="13">
        <f>('canopy corr tmin'!J10)*10</f>
        <v>73.14609743917612</v>
      </c>
      <c r="K10" s="13">
        <f>('canopy corr tmin'!K10)*10</f>
        <v>48.65085130893357</v>
      </c>
      <c r="L10" s="13">
        <f>('canopy corr tmin'!L10)*10</f>
        <v>15.163459353309129</v>
      </c>
      <c r="M10" s="13">
        <f>('canopy corr tmin'!M10)*10</f>
        <v>-3.69334692681041</v>
      </c>
      <c r="N10" s="14">
        <f t="shared" si="0"/>
        <v>42.712864531696134</v>
      </c>
    </row>
    <row r="11" spans="1:14" ht="11.25">
      <c r="A11" s="4" t="s">
        <v>11</v>
      </c>
      <c r="B11" s="13">
        <f>('canopy corr tmin'!B11)*10</f>
        <v>-11.530042765011723</v>
      </c>
      <c r="C11" s="13">
        <f>('canopy corr tmin'!C11)*10</f>
        <v>-6.646079324034626</v>
      </c>
      <c r="D11" s="13">
        <f>('canopy corr tmin'!D11)*10</f>
        <v>2.8707469931341647</v>
      </c>
      <c r="E11" s="13">
        <f>('canopy corr tmin'!E11)*10</f>
        <v>20.013348880433472</v>
      </c>
      <c r="F11" s="13">
        <f>('canopy corr tmin'!F11)*10</f>
        <v>46.5140735879331</v>
      </c>
      <c r="G11" s="13">
        <f>('canopy corr tmin'!G11)*10</f>
        <v>73.51178792687229</v>
      </c>
      <c r="H11" s="13">
        <f>('canopy corr tmin'!H11)*10</f>
        <v>88.97030026509908</v>
      </c>
      <c r="I11" s="13">
        <f>('canopy corr tmin'!I11)*10</f>
        <v>86.51887327410324</v>
      </c>
      <c r="J11" s="13">
        <f>('canopy corr tmin'!J11)*10</f>
        <v>57.47046578251121</v>
      </c>
      <c r="K11" s="13">
        <f>('canopy corr tmin'!K11)*10</f>
        <v>30.8851094084812</v>
      </c>
      <c r="L11" s="13">
        <f>('canopy corr tmin'!L11)*10</f>
        <v>7.89140840344051</v>
      </c>
      <c r="M11" s="13">
        <f>('canopy corr tmin'!M11)*10</f>
        <v>-9.482676512530372</v>
      </c>
      <c r="N11" s="14">
        <f t="shared" si="0"/>
        <v>32.2489429933693</v>
      </c>
    </row>
    <row r="12" spans="1:14" ht="11.25">
      <c r="A12" s="4" t="s">
        <v>12</v>
      </c>
      <c r="B12" s="13">
        <f>('canopy corr tmin'!B12)*10</f>
        <v>-9.94289811010004</v>
      </c>
      <c r="C12" s="13">
        <f>('canopy corr tmin'!C12)*10</f>
        <v>-5.06368705698468</v>
      </c>
      <c r="D12" s="13">
        <f>('canopy corr tmin'!D12)*10</f>
        <v>1.501127767768048</v>
      </c>
      <c r="E12" s="13">
        <f>('canopy corr tmin'!E12)*10</f>
        <v>16.763439816676467</v>
      </c>
      <c r="F12" s="13">
        <f>('canopy corr tmin'!F12)*10</f>
        <v>45.937412464339715</v>
      </c>
      <c r="G12" s="13">
        <f>('canopy corr tmin'!G12)*10</f>
        <v>73.13947511157703</v>
      </c>
      <c r="H12" s="13">
        <f>('canopy corr tmin'!H12)*10</f>
        <v>97.53508942601705</v>
      </c>
      <c r="I12" s="13">
        <f>('canopy corr tmin'!I12)*10</f>
        <v>102.27154974690613</v>
      </c>
      <c r="J12" s="13">
        <f>('canopy corr tmin'!J12)*10</f>
        <v>79.81645820659634</v>
      </c>
      <c r="K12" s="13">
        <f>('canopy corr tmin'!K12)*10</f>
        <v>48.31343408010663</v>
      </c>
      <c r="L12" s="13">
        <f>('canopy corr tmin'!L12)*10</f>
        <v>9.355104917258561</v>
      </c>
      <c r="M12" s="13">
        <f>('canopy corr tmin'!M12)*10</f>
        <v>-12.59473037534665</v>
      </c>
      <c r="N12" s="14">
        <f t="shared" si="0"/>
        <v>37.252647999567884</v>
      </c>
    </row>
    <row r="13" spans="1:14" ht="11.25">
      <c r="A13" s="4" t="s">
        <v>13</v>
      </c>
      <c r="B13" s="13">
        <f>('canopy corr tmin'!B13)*10</f>
        <v>-28.545046479078437</v>
      </c>
      <c r="C13" s="13">
        <f>('canopy corr tmin'!C13)*10</f>
        <v>-25.643248455376053</v>
      </c>
      <c r="D13" s="13">
        <f>('canopy corr tmin'!D13)*10</f>
        <v>-21.09890590224627</v>
      </c>
      <c r="E13" s="13">
        <f>('canopy corr tmin'!E13)*10</f>
        <v>-5.0922792877945255</v>
      </c>
      <c r="F13" s="13">
        <f>('canopy corr tmin'!F13)*10</f>
        <v>16.731478589701545</v>
      </c>
      <c r="G13" s="13">
        <f>('canopy corr tmin'!G13)*10</f>
        <v>48.74915954291588</v>
      </c>
      <c r="H13" s="13">
        <f>('canopy corr tmin'!H13)*10</f>
        <v>78.52373305893678</v>
      </c>
      <c r="I13" s="13">
        <f>('canopy corr tmin'!I13)*10</f>
        <v>83.4164632414744</v>
      </c>
      <c r="J13" s="13">
        <f>('canopy corr tmin'!J13)*10</f>
        <v>60.14101933707921</v>
      </c>
      <c r="K13" s="13">
        <f>('canopy corr tmin'!K13)*10</f>
        <v>27.95198664052179</v>
      </c>
      <c r="L13" s="13">
        <f>('canopy corr tmin'!L13)*10</f>
        <v>-15.105459112990545</v>
      </c>
      <c r="M13" s="13">
        <f>('canopy corr tmin'!M13)*10</f>
        <v>-28.86256602034713</v>
      </c>
      <c r="N13" s="14">
        <f t="shared" si="0"/>
        <v>15.930527929399721</v>
      </c>
    </row>
    <row r="14" spans="1:14" ht="11.25">
      <c r="A14" s="4" t="s">
        <v>14</v>
      </c>
      <c r="B14" s="13">
        <f>('canopy corr tmin'!B14)*10</f>
        <v>-13.761351431413685</v>
      </c>
      <c r="C14" s="13">
        <f>('canopy corr tmin'!C14)*10</f>
        <v>-5.836429122032789</v>
      </c>
      <c r="D14" s="13">
        <f>('canopy corr tmin'!D14)*10</f>
        <v>0.7804650368590116</v>
      </c>
      <c r="E14" s="13">
        <f>('canopy corr tmin'!E14)*10</f>
        <v>19.108748655880394</v>
      </c>
      <c r="F14" s="13">
        <f>('canopy corr tmin'!F14)*10</f>
        <v>44.12546167754853</v>
      </c>
      <c r="G14" s="13">
        <f>('canopy corr tmin'!G14)*10</f>
        <v>72.36110192166892</v>
      </c>
      <c r="H14" s="13">
        <f>('canopy corr tmin'!H14)*10</f>
        <v>95.8823212646255</v>
      </c>
      <c r="I14" s="13">
        <f>('canopy corr tmin'!I14)*10</f>
        <v>98.73160454819288</v>
      </c>
      <c r="J14" s="13">
        <f>('canopy corr tmin'!J14)*10</f>
        <v>74.98494310713747</v>
      </c>
      <c r="K14" s="13">
        <f>('canopy corr tmin'!K14)*10</f>
        <v>46.774487744849644</v>
      </c>
      <c r="L14" s="13">
        <f>('canopy corr tmin'!L14)*10</f>
        <v>6.644994748145756</v>
      </c>
      <c r="M14" s="13">
        <f>('canopy corr tmin'!M14)*10</f>
        <v>-10.558738028044184</v>
      </c>
      <c r="N14" s="14">
        <f t="shared" si="0"/>
        <v>35.76980084361812</v>
      </c>
    </row>
    <row r="15" spans="1:14" ht="11.25">
      <c r="A15" s="4" t="s">
        <v>15</v>
      </c>
      <c r="B15" s="13">
        <f>('canopy corr tmin'!B15)*10</f>
        <v>-12.465267617495922</v>
      </c>
      <c r="C15" s="13">
        <f>('canopy corr tmin'!C15)*10</f>
        <v>-1.581084879487069</v>
      </c>
      <c r="D15" s="13">
        <f>('canopy corr tmin'!D15)*10</f>
        <v>7.007818924311481</v>
      </c>
      <c r="E15" s="13">
        <f>('canopy corr tmin'!E15)*10</f>
        <v>26.10410395101876</v>
      </c>
      <c r="F15" s="13">
        <f>('canopy corr tmin'!F15)*10</f>
        <v>49.095385612262525</v>
      </c>
      <c r="G15" s="13">
        <f>('canopy corr tmin'!G15)*10</f>
        <v>76.29892892325537</v>
      </c>
      <c r="H15" s="13">
        <f>('canopy corr tmin'!H15)*10</f>
        <v>87.66674013035671</v>
      </c>
      <c r="I15" s="13">
        <f>('canopy corr tmin'!I15)*10</f>
        <v>87.39333759163824</v>
      </c>
      <c r="J15" s="13">
        <f>('canopy corr tmin'!J15)*10</f>
        <v>60.79930927161659</v>
      </c>
      <c r="K15" s="13">
        <f>('canopy corr tmin'!K15)*10</f>
        <v>33.11253286794341</v>
      </c>
      <c r="L15" s="13">
        <f>('canopy corr tmin'!L15)*10</f>
        <v>8.975427288253082</v>
      </c>
      <c r="M15" s="13">
        <f>('canopy corr tmin'!M15)*10</f>
        <v>-8.031904667383134</v>
      </c>
      <c r="N15" s="14">
        <f t="shared" si="0"/>
        <v>34.531277283024174</v>
      </c>
    </row>
    <row r="16" spans="1:14" ht="11.25">
      <c r="A16" s="4" t="s">
        <v>16</v>
      </c>
      <c r="B16" s="13">
        <f>('canopy corr tmin'!B16)*10</f>
        <v>-7.6568188465353595</v>
      </c>
      <c r="C16" s="13">
        <f>('canopy corr tmin'!C16)*10</f>
        <v>-0.6074855938591084</v>
      </c>
      <c r="D16" s="13">
        <f>('canopy corr tmin'!D16)*10</f>
        <v>7.075212721496303</v>
      </c>
      <c r="E16" s="13">
        <f>('canopy corr tmin'!E16)*10</f>
        <v>24.04518362036577</v>
      </c>
      <c r="F16" s="13">
        <f>('canopy corr tmin'!F16)*10</f>
        <v>49.673716787037904</v>
      </c>
      <c r="G16" s="13">
        <f>('canopy corr tmin'!G16)*10</f>
        <v>77.73534344122663</v>
      </c>
      <c r="H16" s="13">
        <f>('canopy corr tmin'!H16)*10</f>
        <v>94.70951246296465</v>
      </c>
      <c r="I16" s="13">
        <f>('canopy corr tmin'!I16)*10</f>
        <v>94.55262212438427</v>
      </c>
      <c r="J16" s="13">
        <f>('canopy corr tmin'!J16)*10</f>
        <v>70.89223676433363</v>
      </c>
      <c r="K16" s="13">
        <f>('canopy corr tmin'!K16)*10</f>
        <v>42.32048694734756</v>
      </c>
      <c r="L16" s="13">
        <f>('canopy corr tmin'!L16)*10</f>
        <v>12.937592079191667</v>
      </c>
      <c r="M16" s="13">
        <f>('canopy corr tmin'!M16)*10</f>
        <v>-6.244059423158774</v>
      </c>
      <c r="N16" s="14">
        <f t="shared" si="0"/>
        <v>38.2861285903996</v>
      </c>
    </row>
    <row r="17" spans="1:14" ht="11.25">
      <c r="A17" s="4" t="s">
        <v>17</v>
      </c>
      <c r="B17" s="13">
        <f>('canopy corr tmin'!B17)*10</f>
        <v>-18.87045307322289</v>
      </c>
      <c r="C17" s="13">
        <f>('canopy corr tmin'!C17)*10</f>
        <v>-17.982458715448598</v>
      </c>
      <c r="D17" s="13">
        <f>('canopy corr tmin'!D17)*10</f>
        <v>-11.333100775511562</v>
      </c>
      <c r="E17" s="13">
        <f>('canopy corr tmin'!E17)*10</f>
        <v>2.933475834974484</v>
      </c>
      <c r="F17" s="13">
        <f>('canopy corr tmin'!F17)*10</f>
        <v>27.922194768144855</v>
      </c>
      <c r="G17" s="13">
        <f>('canopy corr tmin'!G17)*10</f>
        <v>55.459113792934616</v>
      </c>
      <c r="H17" s="13">
        <f>('canopy corr tmin'!H17)*10</f>
        <v>77.09080698459505</v>
      </c>
      <c r="I17" s="13">
        <f>('canopy corr tmin'!I17)*10</f>
        <v>77.19795989013868</v>
      </c>
      <c r="J17" s="13">
        <f>('canopy corr tmin'!J17)*10</f>
        <v>54.4556228627126</v>
      </c>
      <c r="K17" s="13">
        <f>('canopy corr tmin'!K17)*10</f>
        <v>29.589022247880486</v>
      </c>
      <c r="L17" s="13">
        <f>('canopy corr tmin'!L17)*10</f>
        <v>-3.542276384354046</v>
      </c>
      <c r="M17" s="13">
        <f>('canopy corr tmin'!M17)*10</f>
        <v>-19.690225756558537</v>
      </c>
      <c r="N17" s="14">
        <f t="shared" si="0"/>
        <v>21.102473473023757</v>
      </c>
    </row>
    <row r="18" spans="1:14" ht="11.25">
      <c r="A18" s="4" t="s">
        <v>18</v>
      </c>
      <c r="B18" s="13">
        <f>('canopy corr tmin'!B18)*10</f>
        <v>-2.847734804791987</v>
      </c>
      <c r="C18" s="13">
        <f>('canopy corr tmin'!C18)*10</f>
        <v>5.109372181810699</v>
      </c>
      <c r="D18" s="13">
        <f>('canopy corr tmin'!D18)*10</f>
        <v>8.866325933705197</v>
      </c>
      <c r="E18" s="13">
        <f>('canopy corr tmin'!E18)*10</f>
        <v>23.841088286165267</v>
      </c>
      <c r="F18" s="13">
        <f>('canopy corr tmin'!F18)*10</f>
        <v>50.48229187848734</v>
      </c>
      <c r="G18" s="13">
        <f>('canopy corr tmin'!G18)*10</f>
        <v>82.84768833873373</v>
      </c>
      <c r="H18" s="13">
        <f>('canopy corr tmin'!H18)*10</f>
        <v>106.32088802355028</v>
      </c>
      <c r="I18" s="13">
        <f>('canopy corr tmin'!I18)*10</f>
        <v>104.75253049517933</v>
      </c>
      <c r="J18" s="13">
        <f>('canopy corr tmin'!J18)*10</f>
        <v>83.14202998727279</v>
      </c>
      <c r="K18" s="13">
        <f>('canopy corr tmin'!K18)*10</f>
        <v>50.53133524934711</v>
      </c>
      <c r="L18" s="13">
        <f>('canopy corr tmin'!L18)*10</f>
        <v>12.857768762987892</v>
      </c>
      <c r="M18" s="13">
        <f>('canopy corr tmin'!M18)*10</f>
        <v>-4.315058811549526</v>
      </c>
      <c r="N18" s="14">
        <f t="shared" si="0"/>
        <v>43.46571046007484</v>
      </c>
    </row>
    <row r="19" spans="1:14" ht="11.25">
      <c r="A19" s="4" t="s">
        <v>19</v>
      </c>
      <c r="B19" s="13">
        <f>('canopy corr tmin'!B19)*10</f>
        <v>-0.6084362100853352</v>
      </c>
      <c r="C19" s="13">
        <f>('canopy corr tmin'!C19)*10</f>
        <v>7.095688688360586</v>
      </c>
      <c r="D19" s="13">
        <f>('canopy corr tmin'!D19)*10</f>
        <v>10.985867326593892</v>
      </c>
      <c r="E19" s="13">
        <f>('canopy corr tmin'!E19)*10</f>
        <v>27.972496207364227</v>
      </c>
      <c r="F19" s="13">
        <f>('canopy corr tmin'!F19)*10</f>
        <v>57.76937970932863</v>
      </c>
      <c r="G19" s="13">
        <f>('canopy corr tmin'!G19)*10</f>
        <v>88.19212191232938</v>
      </c>
      <c r="H19" s="13">
        <f>('canopy corr tmin'!H19)*10</f>
        <v>114.55705391013184</v>
      </c>
      <c r="I19" s="13">
        <f>('canopy corr tmin'!I19)*10</f>
        <v>118.25383918369869</v>
      </c>
      <c r="J19" s="13">
        <f>('canopy corr tmin'!J19)*10</f>
        <v>95.18558949286924</v>
      </c>
      <c r="K19" s="13">
        <f>('canopy corr tmin'!K19)*10</f>
        <v>60.11031908946919</v>
      </c>
      <c r="L19" s="13">
        <f>('canopy corr tmin'!L19)*10</f>
        <v>18.966881515738795</v>
      </c>
      <c r="M19" s="13">
        <f>('canopy corr tmin'!M19)*10</f>
        <v>-3.584478319425494</v>
      </c>
      <c r="N19" s="14">
        <f t="shared" si="0"/>
        <v>49.574693542197814</v>
      </c>
    </row>
    <row r="20" spans="1:14" ht="11.25">
      <c r="A20" s="4" t="s">
        <v>20</v>
      </c>
      <c r="B20" s="13">
        <f>('canopy corr tmin'!B20)*10</f>
        <v>-9.710015526881035</v>
      </c>
      <c r="C20" s="13">
        <f>('canopy corr tmin'!C20)*10</f>
        <v>-3.828882908369071</v>
      </c>
      <c r="D20" s="13">
        <f>('canopy corr tmin'!D20)*10</f>
        <v>7.7150030459278955</v>
      </c>
      <c r="E20" s="13">
        <f>('canopy corr tmin'!E20)*10</f>
        <v>24.893480681185423</v>
      </c>
      <c r="F20" s="13">
        <f>('canopy corr tmin'!F20)*10</f>
        <v>54.94736743393722</v>
      </c>
      <c r="G20" s="13">
        <f>('canopy corr tmin'!G20)*10</f>
        <v>79.32701397143504</v>
      </c>
      <c r="H20" s="13">
        <f>('canopy corr tmin'!H20)*10</f>
        <v>94.78924913876568</v>
      </c>
      <c r="I20" s="13">
        <f>('canopy corr tmin'!I20)*10</f>
        <v>92.1481340615259</v>
      </c>
      <c r="J20" s="13">
        <f>('canopy corr tmin'!J20)*10</f>
        <v>63.152335726174144</v>
      </c>
      <c r="K20" s="13">
        <f>('canopy corr tmin'!K20)*10</f>
        <v>33.649351255398294</v>
      </c>
      <c r="L20" s="13">
        <f>('canopy corr tmin'!L20)*10</f>
        <v>12.656944474690974</v>
      </c>
      <c r="M20" s="13">
        <f>('canopy corr tmin'!M20)*10</f>
        <v>-6.993948280450439</v>
      </c>
      <c r="N20" s="14">
        <f t="shared" si="0"/>
        <v>36.895502756111675</v>
      </c>
    </row>
    <row r="21" spans="1:14" ht="11.25">
      <c r="A21" s="4" t="s">
        <v>21</v>
      </c>
      <c r="B21" s="13">
        <f>('canopy corr tmin'!B21)*10</f>
        <v>-4.933603057466922</v>
      </c>
      <c r="C21" s="13">
        <f>('canopy corr tmin'!C21)*10</f>
        <v>0.9713144736590884</v>
      </c>
      <c r="D21" s="13">
        <f>('canopy corr tmin'!D21)*10</f>
        <v>5.893458237176637</v>
      </c>
      <c r="E21" s="13">
        <f>('canopy corr tmin'!E21)*10</f>
        <v>24.082279875594594</v>
      </c>
      <c r="F21" s="13">
        <f>('canopy corr tmin'!F21)*10</f>
        <v>48.44000665577777</v>
      </c>
      <c r="G21" s="13">
        <f>('canopy corr tmin'!G21)*10</f>
        <v>77.5021550867392</v>
      </c>
      <c r="H21" s="13">
        <f>('canopy corr tmin'!H21)*10</f>
        <v>96.33154856832903</v>
      </c>
      <c r="I21" s="13">
        <f>('canopy corr tmin'!I21)*10</f>
        <v>98.09722848764028</v>
      </c>
      <c r="J21" s="13">
        <f>('canopy corr tmin'!J21)*10</f>
        <v>78.12700917487403</v>
      </c>
      <c r="K21" s="13">
        <f>('canopy corr tmin'!K21)*10</f>
        <v>47.01622471602444</v>
      </c>
      <c r="L21" s="13">
        <f>('canopy corr tmin'!L21)*10</f>
        <v>10.400281010812929</v>
      </c>
      <c r="M21" s="13">
        <f>('canopy corr tmin'!M21)*10</f>
        <v>-7.492794245741131</v>
      </c>
      <c r="N21" s="14">
        <f t="shared" si="0"/>
        <v>39.53625908195166</v>
      </c>
    </row>
    <row r="22" spans="1:14" ht="11.25">
      <c r="A22" s="4" t="s">
        <v>22</v>
      </c>
      <c r="B22" s="13">
        <f>('canopy corr tmin'!B22)*10</f>
        <v>-11.4877485556283</v>
      </c>
      <c r="C22" s="13">
        <f>('canopy corr tmin'!C22)*10</f>
        <v>-7.601508901202454</v>
      </c>
      <c r="D22" s="13">
        <f>('canopy corr tmin'!D22)*10</f>
        <v>-4.9554998183928545</v>
      </c>
      <c r="E22" s="13">
        <f>('canopy corr tmin'!E22)*10</f>
        <v>12.26794064000619</v>
      </c>
      <c r="F22" s="13">
        <f>('canopy corr tmin'!F22)*10</f>
        <v>35.26268653408695</v>
      </c>
      <c r="G22" s="13">
        <f>('canopy corr tmin'!G22)*10</f>
        <v>64.7097752839176</v>
      </c>
      <c r="H22" s="13">
        <f>('canopy corr tmin'!H22)*10</f>
        <v>91.4365321879135</v>
      </c>
      <c r="I22" s="13">
        <f>('canopy corr tmin'!I22)*10</f>
        <v>95.8932143269486</v>
      </c>
      <c r="J22" s="13">
        <f>('canopy corr tmin'!J22)*10</f>
        <v>75.4638772025158</v>
      </c>
      <c r="K22" s="13">
        <f>('canopy corr tmin'!K22)*10</f>
        <v>41.18732071910037</v>
      </c>
      <c r="L22" s="13">
        <f>('canopy corr tmin'!L22)*10</f>
        <v>0.9496846228658384</v>
      </c>
      <c r="M22" s="13">
        <f>('canopy corr tmin'!M22)*10</f>
        <v>-14.152604949008579</v>
      </c>
      <c r="N22" s="14">
        <f t="shared" si="0"/>
        <v>31.58113910776021</v>
      </c>
    </row>
    <row r="23" spans="1:14" ht="11.25">
      <c r="A23" s="4" t="s">
        <v>23</v>
      </c>
      <c r="B23" s="13">
        <f>('canopy corr tmin'!B23)*10</f>
        <v>-9.50859201232473</v>
      </c>
      <c r="C23" s="13">
        <f>('canopy corr tmin'!C23)*10</f>
        <v>-5.506551350711537</v>
      </c>
      <c r="D23" s="13">
        <f>('canopy corr tmin'!D23)*10</f>
        <v>-2.6045761677660217</v>
      </c>
      <c r="E23" s="13">
        <f>('canopy corr tmin'!E23)*10</f>
        <v>13.672767440878566</v>
      </c>
      <c r="F23" s="13">
        <f>('canopy corr tmin'!F23)*10</f>
        <v>36.634176774641375</v>
      </c>
      <c r="G23" s="13">
        <f>('canopy corr tmin'!G23)*10</f>
        <v>65.09233479574964</v>
      </c>
      <c r="H23" s="13">
        <f>('canopy corr tmin'!H23)*10</f>
        <v>84.20310287342767</v>
      </c>
      <c r="I23" s="13">
        <f>('canopy corr tmin'!I23)*10</f>
        <v>87.02949204616927</v>
      </c>
      <c r="J23" s="13">
        <f>('canopy corr tmin'!J23)*10</f>
        <v>69.13061775370456</v>
      </c>
      <c r="K23" s="13">
        <f>('canopy corr tmin'!K23)*10</f>
        <v>40.83127837552656</v>
      </c>
      <c r="L23" s="13">
        <f>('canopy corr tmin'!L23)*10</f>
        <v>4.062197981140525</v>
      </c>
      <c r="M23" s="13">
        <f>('canopy corr tmin'!M23)*10</f>
        <v>-11.94387229923187</v>
      </c>
      <c r="N23" s="14">
        <f t="shared" si="0"/>
        <v>30.924364684266994</v>
      </c>
    </row>
    <row r="24" spans="1:14" ht="11.25">
      <c r="A24" s="4" t="s">
        <v>24</v>
      </c>
      <c r="B24" s="13">
        <f>('canopy corr tmin'!B24)*10</f>
        <v>-12.220834955220031</v>
      </c>
      <c r="C24" s="13">
        <f>('canopy corr tmin'!C24)*10</f>
        <v>-6.058134279457188</v>
      </c>
      <c r="D24" s="13">
        <f>('canopy corr tmin'!D24)*10</f>
        <v>2.8818774597861987</v>
      </c>
      <c r="E24" s="13">
        <f>('canopy corr tmin'!E24)*10</f>
        <v>20.544864839036908</v>
      </c>
      <c r="F24" s="13">
        <f>('canopy corr tmin'!F24)*10</f>
        <v>44.5380811539096</v>
      </c>
      <c r="G24" s="13">
        <f>('canopy corr tmin'!G24)*10</f>
        <v>73.9172709826012</v>
      </c>
      <c r="H24" s="13">
        <f>('canopy corr tmin'!H24)*10</f>
        <v>89.82519910661865</v>
      </c>
      <c r="I24" s="13">
        <f>('canopy corr tmin'!I24)*10</f>
        <v>90.54871768197867</v>
      </c>
      <c r="J24" s="13">
        <f>('canopy corr tmin'!J24)*10</f>
        <v>68.54658440096213</v>
      </c>
      <c r="K24" s="13">
        <f>('canopy corr tmin'!K24)*10</f>
        <v>40.686480192085796</v>
      </c>
      <c r="L24" s="13">
        <f>('canopy corr tmin'!L24)*10</f>
        <v>8.645135051128507</v>
      </c>
      <c r="M24" s="13">
        <f>('canopy corr tmin'!M24)*10</f>
        <v>-9.548795150483349</v>
      </c>
      <c r="N24" s="14">
        <f t="shared" si="0"/>
        <v>34.3588705402456</v>
      </c>
    </row>
    <row r="25" spans="1:14" ht="11.25">
      <c r="A25" s="4" t="s">
        <v>25</v>
      </c>
      <c r="B25" s="13">
        <f>('canopy corr tmin'!B25)*10</f>
        <v>-12.20443682317746</v>
      </c>
      <c r="C25" s="13">
        <f>('canopy corr tmin'!C25)*10</f>
        <v>-3.021076482787538</v>
      </c>
      <c r="D25" s="13">
        <f>('canopy corr tmin'!D25)*10</f>
        <v>4.204029910429323</v>
      </c>
      <c r="E25" s="13">
        <f>('canopy corr tmin'!E25)*10</f>
        <v>21.05606522913268</v>
      </c>
      <c r="F25" s="13">
        <f>('canopy corr tmin'!F25)*10</f>
        <v>49.794646824734045</v>
      </c>
      <c r="G25" s="13">
        <f>('canopy corr tmin'!G25)*10</f>
        <v>73.98107105824234</v>
      </c>
      <c r="H25" s="13">
        <f>('canopy corr tmin'!H25)*10</f>
        <v>84.88871999228067</v>
      </c>
      <c r="I25" s="13">
        <f>('canopy corr tmin'!I25)*10</f>
        <v>87.1441826711144</v>
      </c>
      <c r="J25" s="13">
        <f>('canopy corr tmin'!J25)*10</f>
        <v>59.33860697334825</v>
      </c>
      <c r="K25" s="13">
        <f>('canopy corr tmin'!K25)*10</f>
        <v>33.16062124974068</v>
      </c>
      <c r="L25" s="13">
        <f>('canopy corr tmin'!L25)*10</f>
        <v>7.692425649614005</v>
      </c>
      <c r="M25" s="13">
        <f>('canopy corr tmin'!M25)*10</f>
        <v>-13.234930365674714</v>
      </c>
      <c r="N25" s="14">
        <f t="shared" si="0"/>
        <v>32.733327157249725</v>
      </c>
    </row>
    <row r="26" spans="1:14" ht="11.25">
      <c r="A26" s="4" t="s">
        <v>26</v>
      </c>
      <c r="B26" s="13">
        <f>('canopy corr tmin'!B26)*10</f>
        <v>-6.7586257686037285</v>
      </c>
      <c r="C26" s="13">
        <f>('canopy corr tmin'!C26)*10</f>
        <v>-0.9630106658223814</v>
      </c>
      <c r="D26" s="13">
        <f>('canopy corr tmin'!D26)*10</f>
        <v>10.618005872419127</v>
      </c>
      <c r="E26" s="13">
        <f>('canopy corr tmin'!E26)*10</f>
        <v>25.488114043190855</v>
      </c>
      <c r="F26" s="13">
        <f>('canopy corr tmin'!F26)*10</f>
        <v>50.16064959942242</v>
      </c>
      <c r="G26" s="13">
        <f>('canopy corr tmin'!G26)*10</f>
        <v>75.51191267806144</v>
      </c>
      <c r="H26" s="13">
        <f>('canopy corr tmin'!H26)*10</f>
        <v>94.87047810286612</v>
      </c>
      <c r="I26" s="13">
        <f>('canopy corr tmin'!I26)*10</f>
        <v>97.67981210208401</v>
      </c>
      <c r="J26" s="13">
        <f>('canopy corr tmin'!J26)*10</f>
        <v>71.96058648976899</v>
      </c>
      <c r="K26" s="13">
        <f>('canopy corr tmin'!K26)*10</f>
        <v>40.66704651828685</v>
      </c>
      <c r="L26" s="13">
        <f>('canopy corr tmin'!L26)*10</f>
        <v>14.903060820592168</v>
      </c>
      <c r="M26" s="13">
        <f>('canopy corr tmin'!M26)*10</f>
        <v>-7.220291980032487</v>
      </c>
      <c r="N26" s="14">
        <f t="shared" si="0"/>
        <v>38.90981148435278</v>
      </c>
    </row>
    <row r="27" spans="1:14" ht="11.25">
      <c r="A27" s="4" t="s">
        <v>27</v>
      </c>
      <c r="B27" s="13">
        <f>('canopy corr tmin'!B27)*10</f>
        <v>-15.52267357568482</v>
      </c>
      <c r="C27" s="13">
        <f>('canopy corr tmin'!C27)*10</f>
        <v>-7.637101077990081</v>
      </c>
      <c r="D27" s="13">
        <f>('canopy corr tmin'!D27)*10</f>
        <v>-3.875639086014605</v>
      </c>
      <c r="E27" s="13">
        <f>('canopy corr tmin'!E27)*10</f>
        <v>12.682321594409318</v>
      </c>
      <c r="F27" s="13">
        <f>('canopy corr tmin'!F27)*10</f>
        <v>37.494475043885906</v>
      </c>
      <c r="G27" s="13">
        <f>('canopy corr tmin'!G27)*10</f>
        <v>63.15684211087888</v>
      </c>
      <c r="H27" s="13">
        <f>('canopy corr tmin'!H27)*10</f>
        <v>84.32542835035213</v>
      </c>
      <c r="I27" s="13">
        <f>('canopy corr tmin'!I27)*10</f>
        <v>87.55385619648467</v>
      </c>
      <c r="J27" s="13">
        <f>('canopy corr tmin'!J27)*10</f>
        <v>63.076118381394636</v>
      </c>
      <c r="K27" s="13">
        <f>('canopy corr tmin'!K27)*10</f>
        <v>36.28765668098935</v>
      </c>
      <c r="L27" s="13">
        <f>('canopy corr tmin'!L27)*10</f>
        <v>3.9032140946856586</v>
      </c>
      <c r="M27" s="13">
        <f>('canopy corr tmin'!M27)*10</f>
        <v>-11.53209412067274</v>
      </c>
      <c r="N27" s="14">
        <f t="shared" si="0"/>
        <v>29.159367049393193</v>
      </c>
    </row>
    <row r="28" spans="1:14" ht="11.25">
      <c r="A28" s="4" t="s">
        <v>28</v>
      </c>
      <c r="B28" s="13">
        <f>('canopy corr tmin'!B28)*10</f>
        <v>-8.6866243844109</v>
      </c>
      <c r="C28" s="13">
        <f>('canopy corr tmin'!C28)*10</f>
        <v>-2.792012255133234</v>
      </c>
      <c r="D28" s="13">
        <f>('canopy corr tmin'!D28)*10</f>
        <v>6.836811744376545</v>
      </c>
      <c r="E28" s="13">
        <f>('canopy corr tmin'!E28)*10</f>
        <v>22.901222234997753</v>
      </c>
      <c r="F28" s="13">
        <f>('canopy corr tmin'!F28)*10</f>
        <v>48.83034838774158</v>
      </c>
      <c r="G28" s="13">
        <f>('canopy corr tmin'!G28)*10</f>
        <v>77.74299755926125</v>
      </c>
      <c r="H28" s="13">
        <f>('canopy corr tmin'!H28)*10</f>
        <v>93.61137944677691</v>
      </c>
      <c r="I28" s="13">
        <f>('canopy corr tmin'!I28)*10</f>
        <v>91.91561583868759</v>
      </c>
      <c r="J28" s="13">
        <f>('canopy corr tmin'!J28)*10</f>
        <v>70.2685690142786</v>
      </c>
      <c r="K28" s="13">
        <f>('canopy corr tmin'!K28)*10</f>
        <v>37.885147645588184</v>
      </c>
      <c r="L28" s="13">
        <f>('canopy corr tmin'!L28)*10</f>
        <v>11.702189562506753</v>
      </c>
      <c r="M28" s="13">
        <f>('canopy corr tmin'!M28)*10</f>
        <v>-4.103219097452345</v>
      </c>
      <c r="N28" s="14">
        <f t="shared" si="0"/>
        <v>37.17603547476822</v>
      </c>
    </row>
    <row r="29" spans="1:14" ht="11.25">
      <c r="A29" s="4" t="s">
        <v>29</v>
      </c>
      <c r="B29" s="13">
        <f>('canopy corr tmin'!B29)*10</f>
        <v>-9.291610660349583</v>
      </c>
      <c r="C29" s="13">
        <f>('canopy corr tmin'!C29)*10</f>
        <v>-20.127572485768663</v>
      </c>
      <c r="D29" s="13">
        <f>('canopy corr tmin'!D29)*10</f>
        <v>-15.720531705047037</v>
      </c>
      <c r="E29" s="13">
        <f>('canopy corr tmin'!E29)*10</f>
        <v>2.0668390399810397</v>
      </c>
      <c r="F29" s="13">
        <f>('canopy corr tmin'!F29)*10</f>
        <v>18.374586887418246</v>
      </c>
      <c r="G29" s="13">
        <f>('canopy corr tmin'!G29)*10</f>
        <v>55.3014774322381</v>
      </c>
      <c r="H29" s="13">
        <f>('canopy corr tmin'!H29)*10</f>
        <v>85.43555614223011</v>
      </c>
      <c r="I29" s="13">
        <f>('canopy corr tmin'!I29)*10</f>
        <v>88.5370357784832</v>
      </c>
      <c r="J29" s="13">
        <f>('canopy corr tmin'!J29)*10</f>
        <v>62.67382629316578</v>
      </c>
      <c r="K29" s="13">
        <f>('canopy corr tmin'!K29)*10</f>
        <v>38.50233917877105</v>
      </c>
      <c r="L29" s="13">
        <f>('canopy corr tmin'!L29)*10</f>
        <v>-15.880654879239389</v>
      </c>
      <c r="M29" s="13">
        <f>('canopy corr tmin'!M29)*10</f>
        <v>-25.13091025599845</v>
      </c>
      <c r="N29" s="14">
        <f t="shared" si="0"/>
        <v>22.06169839715704</v>
      </c>
    </row>
    <row r="30" spans="1:14" ht="11.25">
      <c r="A30" s="4" t="s">
        <v>30</v>
      </c>
      <c r="B30" s="13">
        <f>('canopy corr tmin'!B30)*10</f>
        <v>-3.3096582742315594</v>
      </c>
      <c r="C30" s="13">
        <f>('canopy corr tmin'!C30)*10</f>
        <v>6.575985664341031</v>
      </c>
      <c r="D30" s="13">
        <f>('canopy corr tmin'!D30)*10</f>
        <v>13.056104503318178</v>
      </c>
      <c r="E30" s="13">
        <f>('canopy corr tmin'!E30)*10</f>
        <v>25.220621512118765</v>
      </c>
      <c r="F30" s="13">
        <f>('canopy corr tmin'!F30)*10</f>
        <v>54.46754254681875</v>
      </c>
      <c r="G30" s="13">
        <f>('canopy corr tmin'!G30)*10</f>
        <v>86.88761208642785</v>
      </c>
      <c r="H30" s="13">
        <f>('canopy corr tmin'!H30)*10</f>
        <v>98.59795898314091</v>
      </c>
      <c r="I30" s="13">
        <f>('canopy corr tmin'!I30)*10</f>
        <v>94.2369143182856</v>
      </c>
      <c r="J30" s="13">
        <f>('canopy corr tmin'!J30)*10</f>
        <v>77.11133191427362</v>
      </c>
      <c r="K30" s="13">
        <f>('canopy corr tmin'!K30)*10</f>
        <v>45.17160582479009</v>
      </c>
      <c r="L30" s="13">
        <f>('canopy corr tmin'!L30)*10</f>
        <v>11.177449799800938</v>
      </c>
      <c r="M30" s="13">
        <f>('canopy corr tmin'!M30)*10</f>
        <v>-0.16494844928286123</v>
      </c>
      <c r="N30" s="14">
        <f t="shared" si="0"/>
        <v>42.41904336915011</v>
      </c>
    </row>
    <row r="31" spans="1:14" ht="11.25">
      <c r="A31" s="4" t="s">
        <v>31</v>
      </c>
      <c r="B31" s="13">
        <f>('canopy corr tmin'!B31)*10</f>
        <v>-19.59390393547145</v>
      </c>
      <c r="C31" s="13">
        <f>('canopy corr tmin'!C31)*10</f>
        <v>-13.693034391324744</v>
      </c>
      <c r="D31" s="13">
        <f>('canopy corr tmin'!D31)*10</f>
        <v>-8.083551448119824</v>
      </c>
      <c r="E31" s="13">
        <f>('canopy corr tmin'!E31)*10</f>
        <v>2.0361363218433426</v>
      </c>
      <c r="F31" s="13">
        <f>('canopy corr tmin'!F31)*10</f>
        <v>23.31486854061525</v>
      </c>
      <c r="G31" s="13">
        <f>('canopy corr tmin'!G31)*10</f>
        <v>58.2224291158522</v>
      </c>
      <c r="H31" s="13">
        <f>('canopy corr tmin'!H31)*10</f>
        <v>85.46158945552202</v>
      </c>
      <c r="I31" s="13">
        <f>('canopy corr tmin'!I31)*10</f>
        <v>88.00015815944758</v>
      </c>
      <c r="J31" s="13">
        <f>('canopy corr tmin'!J31)*10</f>
        <v>73.63687234983823</v>
      </c>
      <c r="K31" s="13">
        <f>('canopy corr tmin'!K31)*10</f>
        <v>41.9837074575582</v>
      </c>
      <c r="L31" s="13">
        <f>('canopy corr tmin'!L31)*10</f>
        <v>-9.168876324845003</v>
      </c>
      <c r="M31" s="13">
        <f>('canopy corr tmin'!M31)*10</f>
        <v>-14.862540952381348</v>
      </c>
      <c r="N31" s="14">
        <f t="shared" si="0"/>
        <v>25.60448786237787</v>
      </c>
    </row>
    <row r="32" spans="1:14" ht="11.25">
      <c r="A32" s="4" t="s">
        <v>32</v>
      </c>
      <c r="B32" s="13">
        <f>('canopy corr tmin'!B32)*10</f>
        <v>1.7028975356104226</v>
      </c>
      <c r="C32" s="13">
        <f>('canopy corr tmin'!C32)*10</f>
        <v>6.7199734379443585</v>
      </c>
      <c r="D32" s="13">
        <f>('canopy corr tmin'!D32)*10</f>
        <v>15.415813847325841</v>
      </c>
      <c r="E32" s="13">
        <f>('canopy corr tmin'!E32)*10</f>
        <v>32.358471055481736</v>
      </c>
      <c r="F32" s="13">
        <f>('canopy corr tmin'!F32)*10</f>
        <v>63.40907459110398</v>
      </c>
      <c r="G32" s="13">
        <f>('canopy corr tmin'!G32)*10</f>
        <v>86.46864205390459</v>
      </c>
      <c r="H32" s="13">
        <f>('canopy corr tmin'!H32)*10</f>
        <v>108.97296871649638</v>
      </c>
      <c r="I32" s="13">
        <f>('canopy corr tmin'!I32)*10</f>
        <v>114.20710611813001</v>
      </c>
      <c r="J32" s="13">
        <f>('canopy corr tmin'!J32)*10</f>
        <v>85.65493233166713</v>
      </c>
      <c r="K32" s="13">
        <f>('canopy corr tmin'!K32)*10</f>
        <v>61.82122077721863</v>
      </c>
      <c r="L32" s="13">
        <f>('canopy corr tmin'!L32)*10</f>
        <v>14.356645995871208</v>
      </c>
      <c r="M32" s="13">
        <f>('canopy corr tmin'!M32)*10</f>
        <v>3.7731461240758923</v>
      </c>
      <c r="N32" s="14">
        <f t="shared" si="0"/>
        <v>49.571741048735845</v>
      </c>
    </row>
    <row r="33" spans="1:14" ht="11.25">
      <c r="A33" s="4" t="s">
        <v>33</v>
      </c>
      <c r="B33" s="13">
        <f>('canopy corr tmin'!B33)*10</f>
        <v>-12.80983235626195</v>
      </c>
      <c r="C33" s="13">
        <f>('canopy corr tmin'!C33)*10</f>
        <v>-5.916234300998027</v>
      </c>
      <c r="D33" s="13">
        <f>('canopy corr tmin'!D33)*10</f>
        <v>-2.320861032239061</v>
      </c>
      <c r="E33" s="13">
        <f>('canopy corr tmin'!E33)*10</f>
        <v>15.90746017782559</v>
      </c>
      <c r="F33" s="13">
        <f>('canopy corr tmin'!F33)*10</f>
        <v>34.85723122402863</v>
      </c>
      <c r="G33" s="13">
        <f>('canopy corr tmin'!G33)*10</f>
        <v>59.48942347771403</v>
      </c>
      <c r="H33" s="13">
        <f>('canopy corr tmin'!H33)*10</f>
        <v>74.11413217811005</v>
      </c>
      <c r="I33" s="13">
        <f>('canopy corr tmin'!I33)*10</f>
        <v>72.94208266145652</v>
      </c>
      <c r="J33" s="13">
        <f>('canopy corr tmin'!J33)*10</f>
        <v>51.32012077235919</v>
      </c>
      <c r="K33" s="13">
        <f>('canopy corr tmin'!K33)*10</f>
        <v>28.60440376082582</v>
      </c>
      <c r="L33" s="13">
        <f>('canopy corr tmin'!L33)*10</f>
        <v>3.5447171177393932</v>
      </c>
      <c r="M33" s="13">
        <f>('canopy corr tmin'!M33)*10</f>
        <v>-11.41692033715546</v>
      </c>
      <c r="N33" s="14">
        <f t="shared" si="0"/>
        <v>25.692976945283732</v>
      </c>
    </row>
    <row r="34" spans="1:14" ht="11.25">
      <c r="A34" s="4" t="s">
        <v>34</v>
      </c>
      <c r="B34" s="13">
        <f>('canopy corr tmin'!B34)*10</f>
        <v>-18.56171119082386</v>
      </c>
      <c r="C34" s="13">
        <f>('canopy corr tmin'!C34)*10</f>
        <v>-18.67638829616022</v>
      </c>
      <c r="D34" s="13">
        <f>('canopy corr tmin'!D34)*10</f>
        <v>-9.133950268611311</v>
      </c>
      <c r="E34" s="13">
        <f>('canopy corr tmin'!E34)*10</f>
        <v>4.823602549683961</v>
      </c>
      <c r="F34" s="13">
        <f>('canopy corr tmin'!F34)*10</f>
        <v>30.51908271154245</v>
      </c>
      <c r="G34" s="13">
        <f>('canopy corr tmin'!G34)*10</f>
        <v>59.89708692350797</v>
      </c>
      <c r="H34" s="13">
        <f>('canopy corr tmin'!H34)*10</f>
        <v>78.96626161044654</v>
      </c>
      <c r="I34" s="13">
        <f>('canopy corr tmin'!I34)*10</f>
        <v>76.95785063200434</v>
      </c>
      <c r="J34" s="13">
        <f>('canopy corr tmin'!J34)*10</f>
        <v>53.938643892350825</v>
      </c>
      <c r="K34" s="13">
        <f>('canopy corr tmin'!K34)*10</f>
        <v>30.908390270235422</v>
      </c>
      <c r="L34" s="13">
        <f>('canopy corr tmin'!L34)*10</f>
        <v>1.8564778924861347</v>
      </c>
      <c r="M34" s="13">
        <f>('canopy corr tmin'!M34)*10</f>
        <v>-15.43558883403589</v>
      </c>
      <c r="N34" s="14">
        <f t="shared" si="0"/>
        <v>23.004979824385526</v>
      </c>
    </row>
    <row r="35" spans="1:14" ht="11.25">
      <c r="A35" s="4" t="s">
        <v>35</v>
      </c>
      <c r="B35" s="13">
        <f>('canopy corr tmin'!B35)*10</f>
        <v>-5.270374248903213</v>
      </c>
      <c r="C35" s="13">
        <f>('canopy corr tmin'!C35)*10</f>
        <v>-0.1477446230563506</v>
      </c>
      <c r="D35" s="13">
        <f>('canopy corr tmin'!D35)*10</f>
        <v>3.7399163829027127</v>
      </c>
      <c r="E35" s="13">
        <f>('canopy corr tmin'!E35)*10</f>
        <v>16.57960275827367</v>
      </c>
      <c r="F35" s="13">
        <f>('canopy corr tmin'!F35)*10</f>
        <v>45.654252651117986</v>
      </c>
      <c r="G35" s="13">
        <f>('canopy corr tmin'!G35)*10</f>
        <v>75.37293158924875</v>
      </c>
      <c r="H35" s="13">
        <f>('canopy corr tmin'!H35)*10</f>
        <v>95.75164429205375</v>
      </c>
      <c r="I35" s="13">
        <f>('canopy corr tmin'!I35)*10</f>
        <v>97.83736750057261</v>
      </c>
      <c r="J35" s="13">
        <f>('canopy corr tmin'!J35)*10</f>
        <v>72.49127212444427</v>
      </c>
      <c r="K35" s="13">
        <f>('canopy corr tmin'!K35)*10</f>
        <v>46.38016787344143</v>
      </c>
      <c r="L35" s="13">
        <f>('canopy corr tmin'!L35)*10</f>
        <v>9.527118964175067</v>
      </c>
      <c r="M35" s="13">
        <f>('canopy corr tmin'!M35)*10</f>
        <v>-3.799783087209134</v>
      </c>
      <c r="N35" s="14">
        <f t="shared" si="0"/>
        <v>37.843031014755134</v>
      </c>
    </row>
    <row r="36" spans="1:14" ht="11.25">
      <c r="A36" s="4" t="s">
        <v>36</v>
      </c>
      <c r="B36" s="13">
        <f>('canopy corr tmin'!B36)*10</f>
        <v>-20.018748936833966</v>
      </c>
      <c r="C36" s="13">
        <f>('canopy corr tmin'!C36)*10</f>
        <v>-14.138050477385358</v>
      </c>
      <c r="D36" s="13">
        <f>('canopy corr tmin'!D36)*10</f>
        <v>-9.523717866174945</v>
      </c>
      <c r="E36" s="13">
        <f>('canopy corr tmin'!E36)*10</f>
        <v>6.671182036570013</v>
      </c>
      <c r="F36" s="13">
        <f>('canopy corr tmin'!F36)*10</f>
        <v>29.31018960422331</v>
      </c>
      <c r="G36" s="13">
        <f>('canopy corr tmin'!G36)*10</f>
        <v>57.94021254413902</v>
      </c>
      <c r="H36" s="13">
        <f>('canopy corr tmin'!H36)*10</f>
        <v>73.11727550443435</v>
      </c>
      <c r="I36" s="13">
        <f>('canopy corr tmin'!I36)*10</f>
        <v>72.68401809518065</v>
      </c>
      <c r="J36" s="13">
        <f>('canopy corr tmin'!J36)*10</f>
        <v>51.537366268256605</v>
      </c>
      <c r="K36" s="13">
        <f>('canopy corr tmin'!K36)*10</f>
        <v>24.29151422081921</v>
      </c>
      <c r="L36" s="13">
        <f>('canopy corr tmin'!L36)*10</f>
        <v>-0.7423320085635288</v>
      </c>
      <c r="M36" s="13">
        <f>('canopy corr tmin'!M36)*10</f>
        <v>-14.47944186995921</v>
      </c>
      <c r="N36" s="14">
        <f t="shared" si="0"/>
        <v>21.387455592892177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2001-12-05T17:00:12Z</cp:lastPrinted>
  <dcterms:created xsi:type="dcterms:W3CDTF">2001-12-02T20:15:36Z</dcterms:created>
  <dcterms:modified xsi:type="dcterms:W3CDTF">2002-01-09T17:05:37Z</dcterms:modified>
  <cp:category/>
  <cp:version/>
  <cp:contentType/>
  <cp:contentStatus/>
</cp:coreProperties>
</file>