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345" tabRatio="816" activeTab="0"/>
  </bookViews>
  <sheets>
    <sheet name="TOT_POT_RAD" sheetId="1" r:id="rId1"/>
    <sheet name="DIFF_BE" sheetId="2" r:id="rId2"/>
    <sheet name="DIR_AB" sheetId="3" r:id="rId3"/>
    <sheet name="DIR_BE" sheetId="4" r:id="rId4"/>
    <sheet name="primet" sheetId="5" r:id="rId5"/>
    <sheet name="vanmet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<sst xmlns="http://schemas.openxmlformats.org/spreadsheetml/2006/main" count="47" uniqueCount="20">
  <si>
    <t xml:space="preserve"> </t>
  </si>
  <si>
    <t>PRIMET</t>
  </si>
  <si>
    <t>AVERAGE DAILY DIRECT RADIATION ABOVE CANOPY</t>
  </si>
  <si>
    <t>MJm-2day-1</t>
  </si>
  <si>
    <t>D</t>
  </si>
  <si>
    <t>I</t>
  </si>
  <si>
    <t>R</t>
  </si>
  <si>
    <t>A</t>
  </si>
  <si>
    <t>B</t>
  </si>
  <si>
    <t>E</t>
  </si>
  <si>
    <t>AVERAGE DAILY DIRECT RADIATION BELOW CANOPY</t>
  </si>
  <si>
    <t>DIR AB (MJ m-2 day-1)</t>
  </si>
  <si>
    <t>DIR BE (MJ m-2 day-1)</t>
  </si>
  <si>
    <t>DIFF BE (MJ m-2 yr-1)</t>
  </si>
  <si>
    <t>MJ.m-2.yr-1</t>
  </si>
  <si>
    <t>Azimuth</t>
  </si>
  <si>
    <t>Zenith</t>
  </si>
  <si>
    <t>primet.hvs</t>
  </si>
  <si>
    <t>AVERAGE DAILY DIFFUSE RADIATION BELOW CANOPY</t>
  </si>
  <si>
    <t>MJm-2day-1,all sites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</si>
</sst>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workbookViewId="0" topLeftCell="A1">
      <selection activeCell="G5" sqref="G5"/>
    </sheetView>
  </sheetViews>
  <sheetFormatPr defaultColWidth="9.140625" defaultRowHeight="12.75"/>
  <cols>
    <col min="1" max="1" width="6.7109375" style="2" customWidth="1"/>
    <col min="2" max="7" width="6.7109375" style="1" customWidth="1"/>
    <col min="8" max="13" width="7.00390625" style="1" customWidth="1"/>
    <col min="14" max="16384" width="9.140625" style="1" customWidth="1"/>
  </cols>
  <sheetData>
    <row r="1" s="4" customFormat="1" ht="12.75">
      <c r="A1" s="3" t="s">
        <v>2</v>
      </c>
    </row>
    <row r="2" ht="11.25">
      <c r="A2" s="2" t="s">
        <v>19</v>
      </c>
    </row>
    <row r="3" spans="2:13" s="2" customFormat="1" ht="11.25"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</row>
    <row r="4" spans="1:9" ht="11.25">
      <c r="A4" s="2" t="s">
        <v>0</v>
      </c>
      <c r="B4" s="1">
        <f aca="true" t="shared" si="0" ref="B4:I4">1259.32</f>
        <v>1259.32</v>
      </c>
      <c r="C4" s="1">
        <f t="shared" si="0"/>
        <v>1259.32</v>
      </c>
      <c r="D4" s="1">
        <f t="shared" si="0"/>
        <v>1259.32</v>
      </c>
      <c r="E4" s="1">
        <f t="shared" si="0"/>
        <v>1259.32</v>
      </c>
      <c r="F4" s="1">
        <f t="shared" si="0"/>
        <v>1259.32</v>
      </c>
      <c r="G4" s="1">
        <f>1259.32*0.106</f>
        <v>133.48792</v>
      </c>
      <c r="H4" s="1">
        <f t="shared" si="0"/>
        <v>1259.32</v>
      </c>
      <c r="I4" s="1">
        <f t="shared" si="0"/>
        <v>1259.32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A1">
      <selection activeCell="G4" sqref="G4"/>
    </sheetView>
  </sheetViews>
  <sheetFormatPr defaultColWidth="9.140625" defaultRowHeight="12.75"/>
  <cols>
    <col min="1" max="7" width="7.28125" style="1" customWidth="1"/>
    <col min="8" max="13" width="7.421875" style="1" customWidth="1"/>
    <col min="14" max="16384" width="9.140625" style="1" customWidth="1"/>
  </cols>
  <sheetData>
    <row r="1" s="4" customFormat="1" ht="12.75">
      <c r="A1" s="3" t="s">
        <v>18</v>
      </c>
    </row>
    <row r="2" ht="11.25">
      <c r="A2" s="2" t="s">
        <v>3</v>
      </c>
    </row>
    <row r="3" spans="2:13" s="2" customFormat="1" ht="11.25"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</row>
    <row r="4" spans="1:13" ht="11.25">
      <c r="A4" s="2" t="s">
        <v>1</v>
      </c>
      <c r="B4" s="1">
        <f>((SUM(primet!B41:E49))*0.063)/30</f>
        <v>2.2043069999999996</v>
      </c>
      <c r="C4" s="1">
        <f>((SUM(primet!B41:E49))*0.071)/30</f>
        <v>2.484218999999999</v>
      </c>
      <c r="D4" s="1">
        <f>((SUM(primet!B41:E49))*0.083)/30</f>
        <v>2.9040869999999996</v>
      </c>
      <c r="E4" s="1">
        <f>((SUM(primet!B41:E49))*0.091)/30</f>
        <v>3.1839989999999996</v>
      </c>
      <c r="F4" s="1">
        <f>((SUM(primet!B41:E49))*0.1)/30</f>
        <v>3.4988999999999995</v>
      </c>
      <c r="G4" s="1">
        <f>((SUM(primet!B41:E49))*0.106)/30</f>
        <v>3.708833999999999</v>
      </c>
      <c r="H4" s="1">
        <f>((SUM(primet!B41:E49))*0.102)/30</f>
        <v>3.5688779999999993</v>
      </c>
      <c r="I4" s="1">
        <f>((SUM(primet!B41:E49))*0.096)/30</f>
        <v>3.3589439999999997</v>
      </c>
      <c r="J4" s="1">
        <f>((SUM(primet!B41:E49))*0.085)/30</f>
        <v>2.974065</v>
      </c>
      <c r="K4" s="1">
        <f>((SUM(primet!B41:E49))*0.075)/30</f>
        <v>2.6241749999999997</v>
      </c>
      <c r="L4" s="1">
        <f>((SUM(primet!B41:E49))*0.066)/30</f>
        <v>2.309274</v>
      </c>
      <c r="M4" s="1">
        <f>((SUM(primet!B41:E49))*0.062)/30</f>
        <v>2.1693179999999996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A1">
      <selection activeCell="G4" sqref="G4"/>
    </sheetView>
  </sheetViews>
  <sheetFormatPr defaultColWidth="9.140625" defaultRowHeight="12.75"/>
  <cols>
    <col min="1" max="1" width="6.7109375" style="2" customWidth="1"/>
    <col min="2" max="7" width="6.7109375" style="1" customWidth="1"/>
    <col min="8" max="13" width="7.00390625" style="1" customWidth="1"/>
    <col min="14" max="16384" width="9.140625" style="1" customWidth="1"/>
  </cols>
  <sheetData>
    <row r="1" s="4" customFormat="1" ht="12.75">
      <c r="A1" s="3" t="s">
        <v>2</v>
      </c>
    </row>
    <row r="2" ht="11.25">
      <c r="A2" s="2" t="s">
        <v>3</v>
      </c>
    </row>
    <row r="3" spans="2:13" s="2" customFormat="1" ht="11.25"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</row>
    <row r="4" spans="1:8" ht="11.25">
      <c r="A4" s="2" t="s">
        <v>1</v>
      </c>
      <c r="G4" s="1">
        <f>(SUM(primet!F3:F17)*3600)/1000000</f>
        <v>29.021148</v>
      </c>
      <c r="H4" s="1" t="s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A1">
      <selection activeCell="A1" sqref="A1"/>
    </sheetView>
  </sheetViews>
  <sheetFormatPr defaultColWidth="9.140625" defaultRowHeight="12.75"/>
  <cols>
    <col min="1" max="7" width="6.7109375" style="1" customWidth="1"/>
    <col min="8" max="13" width="7.00390625" style="1" customWidth="1"/>
    <col min="14" max="16384" width="9.140625" style="1" customWidth="1"/>
  </cols>
  <sheetData>
    <row r="1" s="4" customFormat="1" ht="12.75">
      <c r="A1" s="3" t="s">
        <v>10</v>
      </c>
    </row>
    <row r="2" ht="11.25">
      <c r="A2" s="2" t="s">
        <v>3</v>
      </c>
    </row>
    <row r="3" spans="2:13" s="2" customFormat="1" ht="11.25"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</row>
    <row r="4" spans="1:8" ht="11.25">
      <c r="A4" s="2" t="s">
        <v>1</v>
      </c>
      <c r="G4" s="1">
        <f>(SUM(primet!F21:F35)*3600)/1000000</f>
        <v>25.334136</v>
      </c>
      <c r="H4" s="1" t="s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F3" sqref="F3"/>
    </sheetView>
  </sheetViews>
  <sheetFormatPr defaultColWidth="9.140625" defaultRowHeight="12.75"/>
  <cols>
    <col min="1" max="7" width="6.7109375" style="1" customWidth="1"/>
    <col min="8" max="12" width="7.00390625" style="1" customWidth="1"/>
    <col min="13" max="13" width="7.00390625" style="2" customWidth="1"/>
    <col min="14" max="16384" width="9.140625" style="1" customWidth="1"/>
  </cols>
  <sheetData>
    <row r="1" s="3" customFormat="1" ht="12.75">
      <c r="A1" s="3" t="s">
        <v>11</v>
      </c>
    </row>
    <row r="2" spans="1:12" s="2" customFormat="1" ht="11.25">
      <c r="A2" s="5">
        <v>36906</v>
      </c>
      <c r="B2" s="5">
        <v>36936</v>
      </c>
      <c r="C2" s="5">
        <v>36965</v>
      </c>
      <c r="D2" s="5">
        <v>36996</v>
      </c>
      <c r="E2" s="5">
        <v>37026</v>
      </c>
      <c r="F2" s="5">
        <v>37057</v>
      </c>
      <c r="G2" s="5">
        <v>37087</v>
      </c>
      <c r="H2" s="5">
        <v>37118</v>
      </c>
      <c r="I2" s="5">
        <v>37149</v>
      </c>
      <c r="J2" s="5">
        <v>37179</v>
      </c>
      <c r="K2" s="5">
        <v>37210</v>
      </c>
      <c r="L2" s="5">
        <v>37240</v>
      </c>
    </row>
    <row r="3" spans="1:6" ht="11.25">
      <c r="A3" s="1">
        <v>3.19</v>
      </c>
      <c r="F3" s="1">
        <v>12.59</v>
      </c>
    </row>
    <row r="4" spans="1:13" ht="11.25">
      <c r="A4" s="1">
        <v>77.02</v>
      </c>
      <c r="F4" s="1">
        <v>147.68</v>
      </c>
      <c r="H4" s="1" t="s">
        <v>0</v>
      </c>
      <c r="M4" s="2" t="s">
        <v>4</v>
      </c>
    </row>
    <row r="5" spans="1:13" ht="11.25">
      <c r="A5" s="1">
        <v>177.03</v>
      </c>
      <c r="F5" s="1">
        <v>341.52</v>
      </c>
      <c r="M5" s="2" t="s">
        <v>5</v>
      </c>
    </row>
    <row r="6" spans="1:13" ht="11.25">
      <c r="A6" s="1">
        <v>249.24</v>
      </c>
      <c r="F6" s="1">
        <v>539.26</v>
      </c>
      <c r="M6" s="2" t="s">
        <v>6</v>
      </c>
    </row>
    <row r="7" spans="1:6" ht="11.25">
      <c r="A7" s="1">
        <v>274.95</v>
      </c>
      <c r="F7" s="1">
        <v>714.94</v>
      </c>
    </row>
    <row r="8" spans="1:13" ht="11.25">
      <c r="A8" s="1">
        <v>249.26</v>
      </c>
      <c r="F8" s="1">
        <v>851.85</v>
      </c>
      <c r="M8" s="2" t="s">
        <v>7</v>
      </c>
    </row>
    <row r="9" spans="1:13" ht="11.25">
      <c r="A9" s="1">
        <v>177.06</v>
      </c>
      <c r="F9" s="1">
        <v>938.63</v>
      </c>
      <c r="M9" s="2" t="s">
        <v>8</v>
      </c>
    </row>
    <row r="10" spans="1:6" ht="11.25">
      <c r="A10" s="1">
        <v>77.02</v>
      </c>
      <c r="F10" s="1">
        <v>968.32</v>
      </c>
    </row>
    <row r="11" spans="1:6" ht="11.25">
      <c r="A11" s="1">
        <v>3.2</v>
      </c>
      <c r="F11" s="1">
        <v>938.65</v>
      </c>
    </row>
    <row r="12" ht="11.25">
      <c r="F12" s="1">
        <v>851.88</v>
      </c>
    </row>
    <row r="13" ht="11.25">
      <c r="F13" s="1">
        <v>714.94</v>
      </c>
    </row>
    <row r="14" ht="11.25">
      <c r="F14" s="1">
        <v>539.31</v>
      </c>
    </row>
    <row r="15" ht="11.25">
      <c r="F15" s="1">
        <v>341.58</v>
      </c>
    </row>
    <row r="16" ht="11.25">
      <c r="F16" s="1">
        <v>147.68</v>
      </c>
    </row>
    <row r="17" ht="11.25">
      <c r="F17" s="1">
        <v>12.6</v>
      </c>
    </row>
    <row r="19" s="3" customFormat="1" ht="12.75">
      <c r="A19" s="3" t="s">
        <v>12</v>
      </c>
    </row>
    <row r="20" spans="1:12" s="2" customFormat="1" ht="11.25">
      <c r="A20" s="5">
        <v>36906</v>
      </c>
      <c r="B20" s="5">
        <v>36936</v>
      </c>
      <c r="C20" s="5">
        <v>36965</v>
      </c>
      <c r="D20" s="5">
        <v>36996</v>
      </c>
      <c r="E20" s="5">
        <v>37026</v>
      </c>
      <c r="F20" s="5">
        <v>37057</v>
      </c>
      <c r="G20" s="5">
        <v>37087</v>
      </c>
      <c r="H20" s="5">
        <v>37118</v>
      </c>
      <c r="I20" s="5">
        <v>37149</v>
      </c>
      <c r="J20" s="5">
        <v>37179</v>
      </c>
      <c r="K20" s="5">
        <v>37210</v>
      </c>
      <c r="L20" s="5">
        <v>37240</v>
      </c>
    </row>
    <row r="21" spans="1:6" ht="11.25">
      <c r="A21" s="1">
        <v>0</v>
      </c>
      <c r="F21" s="1">
        <v>0</v>
      </c>
    </row>
    <row r="22" spans="1:13" ht="11.25">
      <c r="A22" s="1">
        <v>0</v>
      </c>
      <c r="F22" s="1">
        <v>0</v>
      </c>
      <c r="M22" s="2" t="s">
        <v>4</v>
      </c>
    </row>
    <row r="23" spans="1:13" ht="11.25">
      <c r="A23" s="1">
        <v>0</v>
      </c>
      <c r="F23" s="1">
        <v>341.52</v>
      </c>
      <c r="M23" s="2" t="s">
        <v>5</v>
      </c>
    </row>
    <row r="24" spans="1:13" ht="11.25">
      <c r="A24" s="1">
        <v>0</v>
      </c>
      <c r="F24" s="1">
        <v>539.26</v>
      </c>
      <c r="M24" s="2" t="s">
        <v>6</v>
      </c>
    </row>
    <row r="25" spans="1:6" ht="11.25">
      <c r="A25" s="1">
        <v>129.76</v>
      </c>
      <c r="F25" s="1">
        <v>714.94</v>
      </c>
    </row>
    <row r="26" spans="1:13" ht="11.25">
      <c r="A26" s="1">
        <v>249.26</v>
      </c>
      <c r="F26" s="1">
        <v>851.85</v>
      </c>
      <c r="M26" s="2" t="s">
        <v>8</v>
      </c>
    </row>
    <row r="27" spans="1:13" ht="11.25">
      <c r="A27" s="1">
        <v>177.06</v>
      </c>
      <c r="F27" s="1">
        <v>938.63</v>
      </c>
      <c r="M27" s="2" t="s">
        <v>9</v>
      </c>
    </row>
    <row r="28" spans="1:6" ht="11.25">
      <c r="A28" s="1">
        <v>77.02</v>
      </c>
      <c r="F28" s="1">
        <v>968.32</v>
      </c>
    </row>
    <row r="29" spans="1:6" ht="11.25">
      <c r="A29" s="1">
        <v>0</v>
      </c>
      <c r="F29" s="1">
        <v>938.65</v>
      </c>
    </row>
    <row r="30" ht="11.25">
      <c r="F30" s="1">
        <v>851.88</v>
      </c>
    </row>
    <row r="31" ht="11.25">
      <c r="F31" s="1">
        <v>714.94</v>
      </c>
    </row>
    <row r="32" ht="11.25">
      <c r="F32" s="1">
        <v>177.27</v>
      </c>
    </row>
    <row r="33" ht="11.25">
      <c r="F33" s="1">
        <v>0</v>
      </c>
    </row>
    <row r="34" ht="11.25">
      <c r="F34" s="1">
        <v>0</v>
      </c>
    </row>
    <row r="35" ht="11.25">
      <c r="F35" s="1">
        <v>0</v>
      </c>
    </row>
    <row r="37" s="3" customFormat="1" ht="12.75">
      <c r="A37" s="3" t="s">
        <v>13</v>
      </c>
    </row>
    <row r="38" spans="1:2" ht="11.25">
      <c r="A38" s="1">
        <v>1</v>
      </c>
      <c r="B38" s="1" t="s">
        <v>17</v>
      </c>
    </row>
    <row r="39" spans="1:2" ht="11.25">
      <c r="A39" s="1" t="s">
        <v>14</v>
      </c>
      <c r="B39" s="1" t="s">
        <v>15</v>
      </c>
    </row>
    <row r="40" spans="1:5" ht="11.25">
      <c r="A40" s="1" t="s">
        <v>16</v>
      </c>
      <c r="B40" s="1">
        <v>0</v>
      </c>
      <c r="C40" s="1">
        <v>90</v>
      </c>
      <c r="D40" s="1">
        <v>180</v>
      </c>
      <c r="E40" s="1">
        <v>270</v>
      </c>
    </row>
    <row r="41" spans="1:5" ht="11.25">
      <c r="A41" s="1">
        <v>5</v>
      </c>
      <c r="B41" s="1">
        <v>11.93</v>
      </c>
      <c r="C41" s="1">
        <v>12.18</v>
      </c>
      <c r="D41" s="1">
        <v>12.16</v>
      </c>
      <c r="E41" s="1">
        <v>12.17</v>
      </c>
    </row>
    <row r="42" spans="1:5" ht="11.25">
      <c r="A42" s="1">
        <v>15</v>
      </c>
      <c r="B42" s="1">
        <v>29.61</v>
      </c>
      <c r="C42" s="1">
        <v>34.36</v>
      </c>
      <c r="D42" s="1">
        <v>34.16</v>
      </c>
      <c r="E42" s="1">
        <v>34.36</v>
      </c>
    </row>
    <row r="43" spans="1:5" ht="11.25">
      <c r="A43" s="1">
        <v>25</v>
      </c>
      <c r="B43" s="1">
        <v>43.26</v>
      </c>
      <c r="C43" s="1">
        <v>50.5</v>
      </c>
      <c r="D43" s="1">
        <v>50.23</v>
      </c>
      <c r="E43" s="1">
        <v>50.5</v>
      </c>
    </row>
    <row r="44" spans="1:5" ht="11.25">
      <c r="A44" s="1">
        <v>35</v>
      </c>
      <c r="B44" s="1">
        <v>50.65</v>
      </c>
      <c r="C44" s="1">
        <v>58.12</v>
      </c>
      <c r="D44" s="1">
        <v>57.9</v>
      </c>
      <c r="E44" s="1">
        <v>57.32</v>
      </c>
    </row>
    <row r="45" spans="1:5" ht="11.25">
      <c r="A45" s="1">
        <v>45</v>
      </c>
      <c r="B45" s="1">
        <v>48.15</v>
      </c>
      <c r="C45" s="1">
        <v>56.6</v>
      </c>
      <c r="D45" s="1">
        <v>56.47</v>
      </c>
      <c r="E45" s="1">
        <v>55.16</v>
      </c>
    </row>
    <row r="46" spans="1:5" ht="11.25">
      <c r="A46" s="1">
        <v>55</v>
      </c>
      <c r="B46" s="1">
        <v>27.48</v>
      </c>
      <c r="C46" s="1">
        <v>47.31</v>
      </c>
      <c r="D46" s="1">
        <v>47.29</v>
      </c>
      <c r="E46" s="1">
        <v>32.65</v>
      </c>
    </row>
    <row r="47" spans="1:5" ht="11.25">
      <c r="A47" s="1">
        <v>65</v>
      </c>
      <c r="B47" s="1">
        <v>3.77</v>
      </c>
      <c r="C47" s="1">
        <v>28.5</v>
      </c>
      <c r="D47" s="1">
        <v>25.98</v>
      </c>
      <c r="E47" s="1">
        <v>9.99</v>
      </c>
    </row>
    <row r="48" spans="1:5" ht="11.25">
      <c r="A48" s="1">
        <v>75</v>
      </c>
      <c r="B48" s="1">
        <v>0.41</v>
      </c>
      <c r="C48" s="1">
        <v>2.76</v>
      </c>
      <c r="D48" s="1">
        <v>5.57</v>
      </c>
      <c r="E48" s="1">
        <v>2.05</v>
      </c>
    </row>
    <row r="49" spans="1:5" ht="11.25">
      <c r="A49" s="1">
        <v>85</v>
      </c>
      <c r="B49" s="1">
        <v>0</v>
      </c>
      <c r="C49" s="1">
        <v>0.01</v>
      </c>
      <c r="D49" s="1">
        <v>0.11</v>
      </c>
      <c r="E49" s="1">
        <v>0</v>
      </c>
    </row>
  </sheetData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H8" sqref="H8"/>
    </sheetView>
  </sheetViews>
  <sheetFormatPr defaultColWidth="9.140625" defaultRowHeight="12.75"/>
  <cols>
    <col min="1" max="7" width="6.7109375" style="1" customWidth="1"/>
    <col min="8" max="12" width="7.00390625" style="1" customWidth="1"/>
    <col min="13" max="13" width="7.00390625" style="2" customWidth="1"/>
    <col min="14" max="16384" width="9.140625" style="1" customWidth="1"/>
  </cols>
  <sheetData>
    <row r="1" s="3" customFormat="1" ht="12.75">
      <c r="A1" s="3" t="s">
        <v>11</v>
      </c>
    </row>
    <row r="2" spans="1:12" s="2" customFormat="1" ht="11.25">
      <c r="A2" s="5">
        <v>36906</v>
      </c>
      <c r="B2" s="5">
        <v>36936</v>
      </c>
      <c r="C2" s="5">
        <v>36965</v>
      </c>
      <c r="D2" s="5">
        <v>36996</v>
      </c>
      <c r="E2" s="5">
        <v>37026</v>
      </c>
      <c r="F2" s="5">
        <v>37057</v>
      </c>
      <c r="G2" s="5">
        <v>37087</v>
      </c>
      <c r="H2" s="5">
        <v>37118</v>
      </c>
      <c r="I2" s="5">
        <v>37149</v>
      </c>
      <c r="J2" s="5">
        <v>37179</v>
      </c>
      <c r="K2" s="5">
        <v>37210</v>
      </c>
      <c r="L2" s="5">
        <v>37240</v>
      </c>
    </row>
    <row r="3" spans="1:6" ht="11.25">
      <c r="A3" s="1" t="s">
        <v>0</v>
      </c>
      <c r="F3" s="1">
        <v>7.77</v>
      </c>
    </row>
    <row r="4" spans="6:13" ht="11.25">
      <c r="F4" s="1">
        <v>122.65</v>
      </c>
      <c r="H4" s="1" t="s">
        <v>0</v>
      </c>
      <c r="M4" s="2" t="s">
        <v>4</v>
      </c>
    </row>
    <row r="5" spans="6:13" ht="11.25">
      <c r="F5" s="1">
        <v>304.43</v>
      </c>
      <c r="M5" s="2" t="s">
        <v>5</v>
      </c>
    </row>
    <row r="6" spans="6:13" ht="11.25">
      <c r="F6" s="1">
        <v>495.39</v>
      </c>
      <c r="M6" s="2" t="s">
        <v>6</v>
      </c>
    </row>
    <row r="7" ht="11.25">
      <c r="F7" s="1">
        <v>667.09</v>
      </c>
    </row>
    <row r="8" spans="6:13" ht="11.25">
      <c r="F8" s="1">
        <v>801.67</v>
      </c>
      <c r="M8" s="2" t="s">
        <v>7</v>
      </c>
    </row>
    <row r="9" spans="6:13" ht="11.25">
      <c r="F9" s="1">
        <v>887.21</v>
      </c>
      <c r="M9" s="2" t="s">
        <v>8</v>
      </c>
    </row>
    <row r="10" ht="11.25">
      <c r="F10" s="1">
        <v>916.51</v>
      </c>
    </row>
    <row r="11" ht="11.25">
      <c r="F11" s="1">
        <v>887.23</v>
      </c>
    </row>
    <row r="12" ht="11.25">
      <c r="F12" s="1">
        <v>801.7</v>
      </c>
    </row>
    <row r="13" ht="11.25">
      <c r="F13" s="1">
        <v>667.09</v>
      </c>
    </row>
    <row r="14" ht="11.25">
      <c r="F14" s="1">
        <v>495.44</v>
      </c>
    </row>
    <row r="15" ht="11.25">
      <c r="F15" s="1">
        <v>304.48</v>
      </c>
    </row>
    <row r="16" ht="11.25">
      <c r="F16" s="1">
        <v>122.65</v>
      </c>
    </row>
    <row r="17" ht="11.25">
      <c r="F17" s="1">
        <v>7.78</v>
      </c>
    </row>
    <row r="19" s="3" customFormat="1" ht="12.75">
      <c r="A19" s="3" t="s">
        <v>12</v>
      </c>
    </row>
    <row r="20" spans="1:12" s="2" customFormat="1" ht="11.25">
      <c r="A20" s="5">
        <v>36906</v>
      </c>
      <c r="B20" s="5">
        <v>36936</v>
      </c>
      <c r="C20" s="5">
        <v>36965</v>
      </c>
      <c r="D20" s="5">
        <v>36996</v>
      </c>
      <c r="E20" s="5">
        <v>37026</v>
      </c>
      <c r="F20" s="5">
        <v>37057</v>
      </c>
      <c r="G20" s="5">
        <v>37087</v>
      </c>
      <c r="H20" s="5">
        <v>37118</v>
      </c>
      <c r="I20" s="5">
        <v>37149</v>
      </c>
      <c r="J20" s="5">
        <v>37179</v>
      </c>
      <c r="K20" s="5">
        <v>37210</v>
      </c>
      <c r="L20" s="5">
        <v>37240</v>
      </c>
    </row>
    <row r="21" ht="11.25">
      <c r="F21" s="1">
        <v>0</v>
      </c>
    </row>
    <row r="22" spans="6:13" ht="11.25">
      <c r="F22" s="1">
        <v>0</v>
      </c>
      <c r="M22" s="2" t="s">
        <v>4</v>
      </c>
    </row>
    <row r="23" spans="6:13" ht="11.25">
      <c r="F23" s="1">
        <v>304.43</v>
      </c>
      <c r="M23" s="2" t="s">
        <v>5</v>
      </c>
    </row>
    <row r="24" spans="6:13" ht="11.25">
      <c r="F24" s="1">
        <v>495.39</v>
      </c>
      <c r="M24" s="2" t="s">
        <v>6</v>
      </c>
    </row>
    <row r="25" ht="11.25">
      <c r="F25" s="1">
        <v>667.09</v>
      </c>
    </row>
    <row r="26" spans="6:13" ht="11.25">
      <c r="F26" s="1">
        <v>801.67</v>
      </c>
      <c r="M26" s="2" t="s">
        <v>8</v>
      </c>
    </row>
    <row r="27" spans="6:13" ht="11.25">
      <c r="F27" s="1">
        <v>887.21</v>
      </c>
      <c r="M27" s="2" t="s">
        <v>9</v>
      </c>
    </row>
    <row r="28" ht="11.25">
      <c r="F28" s="1">
        <v>916.51</v>
      </c>
    </row>
    <row r="29" ht="11.25">
      <c r="F29" s="1">
        <v>887.23</v>
      </c>
    </row>
    <row r="30" ht="11.25">
      <c r="F30" s="1">
        <v>801.7</v>
      </c>
    </row>
    <row r="31" ht="11.25">
      <c r="F31" s="1">
        <v>667.09</v>
      </c>
    </row>
    <row r="32" ht="11.25">
      <c r="F32" s="1">
        <v>162.85</v>
      </c>
    </row>
    <row r="33" ht="11.25">
      <c r="F33" s="1">
        <v>0</v>
      </c>
    </row>
    <row r="34" ht="11.25">
      <c r="F34" s="1">
        <v>0</v>
      </c>
    </row>
    <row r="35" ht="11.25">
      <c r="F35" s="1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H4:H4"/>
  <sheetViews>
    <sheetView workbookViewId="0" topLeftCell="A1">
      <selection activeCell="H8" sqref="H8"/>
    </sheetView>
  </sheetViews>
  <sheetFormatPr defaultColWidth="9.140625" defaultRowHeight="12.75"/>
  <cols>
    <col min="1" max="7" width="6.7109375" style="0" customWidth="1"/>
    <col min="8" max="13" width="7.00390625" style="0" customWidth="1"/>
  </cols>
  <sheetData>
    <row r="4" ht="12.75">
      <c r="H4" t="s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W. Smith</dc:creator>
  <cp:keywords/>
  <dc:description/>
  <cp:lastModifiedBy>Jonathan W. Smith</cp:lastModifiedBy>
  <dcterms:created xsi:type="dcterms:W3CDTF">2001-09-14T23:05:17Z</dcterms:created>
  <dcterms:modified xsi:type="dcterms:W3CDTF">2001-09-15T00:52:03Z</dcterms:modified>
  <cp:category/>
  <cp:version/>
  <cp:contentType/>
  <cp:contentStatus/>
</cp:coreProperties>
</file>